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vali\Desktop\"/>
    </mc:Choice>
  </mc:AlternateContent>
  <xr:revisionPtr revIDLastSave="0" documentId="13_ncr:1_{A3FC89C9-E074-459A-AF18-FDF5BF11DF66}" xr6:coauthVersionLast="47" xr6:coauthVersionMax="47" xr10:uidLastSave="{00000000-0000-0000-0000-000000000000}"/>
  <bookViews>
    <workbookView xWindow="-120" yWindow="-120" windowWidth="29040" windowHeight="17640" activeTab="2" xr2:uid="{00000000-000D-0000-FFFF-FFFF00000000}"/>
  </bookViews>
  <sheets>
    <sheet name="Harmonogram_na 2022" sheetId="1" r:id="rId1"/>
    <sheet name="Zdůvodnění_na 2022" sheetId="2" r:id="rId2"/>
    <sheet name="Harmonogram_na 2023" sheetId="3" r:id="rId3"/>
    <sheet name="Zdůvodnění_na 2023" sheetId="4" r:id="rId4"/>
  </sheets>
  <definedNames>
    <definedName name="_xlnm._FilterDatabase" localSheetId="0" hidden="1">'Harmonogram_na 2022'!$B$4:$T$5</definedName>
    <definedName name="_xlnm.Print_Area" localSheetId="0">'Harmonogram_na 2022'!$B$2:$T$28</definedName>
    <definedName name="Print_Titles" localSheetId="0">'Harmonogram_na 2022'!$3:$5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3" l="1"/>
  <c r="S13" i="3" s="1"/>
  <c r="Q12" i="3"/>
  <c r="S12" i="3" s="1"/>
  <c r="Q11" i="3"/>
  <c r="S11" i="3" s="1"/>
  <c r="Q10" i="3"/>
  <c r="S10" i="3" s="1"/>
  <c r="Q9" i="3"/>
  <c r="S9" i="3" s="1"/>
  <c r="Q8" i="3"/>
  <c r="S8" i="3" s="1"/>
  <c r="Q7" i="3"/>
  <c r="S7" i="3" s="1"/>
  <c r="Q6" i="3"/>
  <c r="S6" i="3" s="1"/>
  <c r="Q27" i="1" l="1"/>
  <c r="Q26" i="1"/>
  <c r="S26" i="1" s="1"/>
  <c r="Q25" i="1"/>
  <c r="S25" i="1" s="1"/>
  <c r="Q24" i="1"/>
  <c r="S24" i="1" s="1"/>
  <c r="Q23" i="1"/>
  <c r="S23" i="1" s="1"/>
  <c r="Q22" i="1"/>
  <c r="S22" i="1" s="1"/>
  <c r="Q21" i="1"/>
  <c r="S21" i="1" s="1"/>
  <c r="Q20" i="1"/>
  <c r="S20" i="1" s="1"/>
  <c r="S19" i="1"/>
  <c r="Q18" i="1"/>
  <c r="S18" i="1" s="1"/>
  <c r="Q17" i="1"/>
  <c r="S17" i="1" s="1"/>
  <c r="Q16" i="1"/>
  <c r="S16" i="1" s="1"/>
  <c r="S14" i="1"/>
  <c r="Q15" i="1"/>
  <c r="S15" i="1" s="1"/>
  <c r="Q13" i="1"/>
  <c r="S13" i="1" s="1"/>
  <c r="Q12" i="1"/>
  <c r="S12" i="1" s="1"/>
  <c r="Q11" i="1"/>
  <c r="S11" i="1" s="1"/>
  <c r="Q10" i="1"/>
  <c r="S10" i="1" s="1"/>
  <c r="S9" i="1"/>
  <c r="Q8" i="1"/>
  <c r="S8" i="1" s="1"/>
  <c r="Q7" i="1"/>
  <c r="S7" i="1" s="1"/>
  <c r="Q6" i="1"/>
  <c r="S6" i="1" s="1"/>
</calcChain>
</file>

<file path=xl/sharedStrings.xml><?xml version="1.0" encoding="utf-8"?>
<sst xmlns="http://schemas.openxmlformats.org/spreadsheetml/2006/main" count="449" uniqueCount="242">
  <si>
    <t>Identifikace oblasti podpory</t>
  </si>
  <si>
    <t>Zacílení výzvy</t>
  </si>
  <si>
    <t>Základní plánované údaje o výzvě</t>
  </si>
  <si>
    <t>Cíl politiky</t>
  </si>
  <si>
    <t>Specifický cíl</t>
  </si>
  <si>
    <t xml:space="preserve">Číslo výzvy </t>
  </si>
  <si>
    <t>Opatření</t>
  </si>
  <si>
    <t>Upřesnění zacílení výzvy</t>
  </si>
  <si>
    <t>Příjemci</t>
  </si>
  <si>
    <t>Území realizace</t>
  </si>
  <si>
    <t>Druh výzvy</t>
  </si>
  <si>
    <t>Plánované datum vyhlášení výzvy</t>
  </si>
  <si>
    <t xml:space="preserve">Předpokládané datum zahájení příjmu žádostí </t>
  </si>
  <si>
    <t>Předpokládané datum ukončení příjmu žádostí</t>
  </si>
  <si>
    <t>Míra podpory dle PrŽaP21+</t>
  </si>
  <si>
    <t>Alokace plánové výzvy (podpora; Kč)</t>
  </si>
  <si>
    <t>Model hodnocení</t>
  </si>
  <si>
    <t>Číslo SC</t>
  </si>
  <si>
    <t>Název SC</t>
  </si>
  <si>
    <t>číslo opatření</t>
  </si>
  <si>
    <t>Název opatření</t>
  </si>
  <si>
    <t>Míra podpory</t>
  </si>
  <si>
    <t>Celková alokace (CZV*)</t>
  </si>
  <si>
    <t>Z toho příspěvek Unie</t>
  </si>
  <si>
    <t>Z toho národní spolufinancování</t>
  </si>
  <si>
    <t>Zelenější, nízkouhlíková Evropa díky podpoře přechodu na čistou a spravedlivou energii, zelených a modrých investic, oběhového hospodářství, přizpůsobení se změnám klimatu a prevence řízení rizik</t>
  </si>
  <si>
    <t>1.1</t>
  </si>
  <si>
    <t>Podpora energetické účinnosti a snižování emisí skleníkových plynů</t>
  </si>
  <si>
    <t>1.2</t>
  </si>
  <si>
    <t>Podpora energie z obnovitelných zdrojů v souladu se směrnicí (EU) 2018/2001, včetně kritérií udržitelnosti stanovených v uvedené směrnici</t>
  </si>
  <si>
    <t>1.3</t>
  </si>
  <si>
    <t>Podpora přizpůsobení se změně klimatu, prevence rizika katastrof a odolnosti vůči nim s přihlédnutím k ekosystémovým přístupům</t>
  </si>
  <si>
    <t>1.5</t>
  </si>
  <si>
    <t>1.6</t>
  </si>
  <si>
    <t>Posilování ochrany a zachování přírody, biologické rozmanitosti a zelené infrastruktury, a to i v městských oblastech, a snižování všech forem znečištění</t>
  </si>
  <si>
    <t>1.4</t>
  </si>
  <si>
    <t>Podpora přístupu k vodě a udržitelné hospodaření s vodou</t>
  </si>
  <si>
    <t>Název výzvy</t>
  </si>
  <si>
    <t>Zdůvodnění</t>
  </si>
  <si>
    <t>jednokolový</t>
  </si>
  <si>
    <t>dle PD</t>
  </si>
  <si>
    <t>Celá ČR</t>
  </si>
  <si>
    <t>průběžná</t>
  </si>
  <si>
    <t>bez omezení, dle PrŽaP</t>
  </si>
  <si>
    <t>kolová</t>
  </si>
  <si>
    <t>1.6.8</t>
  </si>
  <si>
    <t>odstranění rizik kontaminace ohrožující lidské zdraví, vodní zdroje nebo ekosystémy</t>
  </si>
  <si>
    <t>v závislosti na typu žadatele a délce udržitelnosti (viz PrŽaP) 50 - 85 %, příp. dle VP / de minimis</t>
  </si>
  <si>
    <t xml:space="preserve">* Jedná se o orientační částku dopočtenou na základě max. možné míry podpory v rámci dané výzvy. </t>
  </si>
  <si>
    <t>008</t>
  </si>
  <si>
    <t>MŽP_8. výzva, SC 1.1, opatření 1.1.2, průběžná</t>
  </si>
  <si>
    <t>1.1.2</t>
  </si>
  <si>
    <t>Snížení energetické náročnosti/zvýšení účinnosti technologických procesů</t>
  </si>
  <si>
    <t>Energetické úspory ve veřejné infrastruktuře (zvláště gastro a prádelenský provoz  ve zdravotnictví, školství a sociálních službách)</t>
  </si>
  <si>
    <t>Přechodové regiony**</t>
  </si>
  <si>
    <t xml:space="preserve"> 24.08.2022</t>
  </si>
  <si>
    <t xml:space="preserve">50 %, příp. dle VP / de minimis do 50 % </t>
  </si>
  <si>
    <t>009</t>
  </si>
  <si>
    <t>MŽP_9. výzva, SC 1.1, opatření 1.1.2, průběžná</t>
  </si>
  <si>
    <t>Méně rozvinuté regiony**</t>
  </si>
  <si>
    <t>Celá ČR mimo území hl. m. Prahy</t>
  </si>
  <si>
    <t>011</t>
  </si>
  <si>
    <t>MŽP_11. výzva, SC 1.2, opatření 1.2.1 a 1.2.2, průběžná</t>
  </si>
  <si>
    <t>1.2.1
1.2.2</t>
  </si>
  <si>
    <t>Opatření 1.2.1 a 1.2.2</t>
  </si>
  <si>
    <t>Podpora není určena pro obce s počtem obyvatel menším nebo rovno 3000 (k 1. 1. 2022 dle údajů ČSÚ), které realizují fotovoltaické systémy instalované na střešní konstrukci nebo na obvodové zdi budovy, spojené se zemí pevným základem a evidované v katastru nemovitostí, včetně přístřešků (např. pro automobily, stavební techniku, skladování materiálu atp.). Obce s počtem obyvatel menším než 3000 budou podpořeny v rámci Modernizačního fondu.</t>
  </si>
  <si>
    <t>005</t>
  </si>
  <si>
    <t>MŽP_5. výzva, projektové schéma SC 1.3, průběžná</t>
  </si>
  <si>
    <t>1.3.1
1.3.2</t>
  </si>
  <si>
    <t>Projektové schéma</t>
  </si>
  <si>
    <r>
      <rPr>
        <sz val="11"/>
        <rFont val="Calibri"/>
        <family val="2"/>
        <charset val="238"/>
        <scheme val="minor"/>
      </rPr>
      <t>Realizace tzv. projektového schéma OPŽP zjednodušenými metodami vykazování u projektů s celkovými výdaji do 200 000 EUR v rámci opatření 1.3.1 a 1.3.2</t>
    </r>
    <r>
      <rPr>
        <strike/>
        <sz val="11"/>
        <rFont val="Calibri"/>
        <family val="2"/>
        <charset val="238"/>
        <scheme val="minor"/>
      </rPr>
      <t xml:space="preserve">
</t>
    </r>
  </si>
  <si>
    <t xml:space="preserve"> 31.08.2022</t>
  </si>
  <si>
    <t>022</t>
  </si>
  <si>
    <t>MŽP_22. výzva, SC 1.3, opatření 1.3.5, průběžná</t>
  </si>
  <si>
    <t>1.3.5</t>
  </si>
  <si>
    <t>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</si>
  <si>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t>Budování a modernizace komplexního systému předpovědní služby zahrnující budování a modernizaci měřicích sítí, infrastruktury a nástrojů systémů včasné výstrahy na celostátní úrovni; zpracování podkladů pro stanovení záplavových území (ZÚ)</t>
  </si>
  <si>
    <t xml:space="preserve"> 16.11.2022</t>
  </si>
  <si>
    <t>023</t>
  </si>
  <si>
    <t>MŽP_23. výzva, SC 1.3, opatření 1.3.8, průběžná</t>
  </si>
  <si>
    <t>1.3.8</t>
  </si>
  <si>
    <t>Obnova stability svahů, stabilizace a sanace extrémních svahových nestabilit vzniklých v důsledku přírodních jevů</t>
  </si>
  <si>
    <t>stabilizování a sanace svahových nestabilit a skalních řícení atd.</t>
  </si>
  <si>
    <t>018</t>
  </si>
  <si>
    <t>MŽP_18. výzva, SC 1.3, opatření 1.3.9, kolová</t>
  </si>
  <si>
    <t>1.3.9</t>
  </si>
  <si>
    <t>Investice do modernizace vzdělávacích environmentálních center zaměřených na změnu klimatu</t>
  </si>
  <si>
    <t>komplexní projekty modernizace vzdělávacích environmentálních center, v této výzvě nebudou podporovány projekty zaměřené pouze na pomůcky nebo vybavení.</t>
  </si>
  <si>
    <t xml:space="preserve"> 07.09.2022</t>
  </si>
  <si>
    <t>020</t>
  </si>
  <si>
    <t>MŽP_20. výzva, SC 1.3, opatření 1.3.10, průběžná</t>
  </si>
  <si>
    <t>1.3.10</t>
  </si>
  <si>
    <t>Prevence a řízení antropogenních rizik</t>
  </si>
  <si>
    <t>09.11.2022</t>
  </si>
  <si>
    <t xml:space="preserve"> 09.11.2022</t>
  </si>
  <si>
    <t>025</t>
  </si>
  <si>
    <t>MŽP_25. výzva, Projektové schéma SC 1.4 průběžná</t>
  </si>
  <si>
    <t>1.4.1 a 1.4.4</t>
  </si>
  <si>
    <t>Projektové schéma na administraci projektů opatření 1.4.1  (A)  domovní čistírny odpadních voda  a 1.4.4 (B)  Průzkum, posílení a budování zdrojů pitné vody</t>
  </si>
  <si>
    <t>9.11.2022</t>
  </si>
  <si>
    <t>002</t>
  </si>
  <si>
    <r>
      <t>MŽP_2. výzva, SC 1.4, opatření 1.4.1 průběžná</t>
    </r>
    <r>
      <rPr>
        <strike/>
        <sz val="11"/>
        <rFont val="Calibri"/>
        <family val="2"/>
        <charset val="238"/>
        <scheme val="minor"/>
      </rPr>
      <t xml:space="preserve"> </t>
    </r>
  </si>
  <si>
    <t>1.4.1</t>
  </si>
  <si>
    <t xml:space="preserve">Výstavba čistíren odpadních vod; dobudování a výstavba kanalizací </t>
  </si>
  <si>
    <t>výstavba centrální  ČOV (popř. decentralizované ČOV) a výstavba/dostavba kanalizace  za účelem napojení nových obyvatel na kanalizaci, opatření je možné mezi sebou kombinovat</t>
  </si>
  <si>
    <t>15.08.2022</t>
  </si>
  <si>
    <t>Podpora přechodu na oběhové hospodářství účinně využívající zdroje</t>
  </si>
  <si>
    <t>004</t>
  </si>
  <si>
    <t>MŽP_4. výzva, SC 1.5, opatření 1.5.1., 1.5.2., 1.5.4., 1.5.5., 1.5.7., 1.5.8., průběžná</t>
  </si>
  <si>
    <t>1.5.1, 1.5.2, 1.5.4,
1.5.5, 1.5.7, 1.5.8</t>
  </si>
  <si>
    <t>Opatření 1.5.1, 1.5.2, 1.5.4, 1.5.5, 1.5.7, 1.5.8</t>
  </si>
  <si>
    <t>kompostéry; RE-USE centra; vratné nádobí a obaly, sběrné dvory, door-to-door systémy,  PAYT, čistírenské kaly, materiálové využití odpadů, opatření je možné mezi sebou kombinovat</t>
  </si>
  <si>
    <t xml:space="preserve"> 17.08.2022</t>
  </si>
  <si>
    <t xml:space="preserve"> 31.12.2023</t>
  </si>
  <si>
    <t xml:space="preserve">1.5.1 - 70 % + 15 % (kompostéry obsahující recyklát);
1.5.2 - 85 %;
1.5.4 , 1.5.7 a 1.5.8 - 85 %;
příp. dle VP / de minimis </t>
  </si>
  <si>
    <t>024</t>
  </si>
  <si>
    <t>MŽP_24. výzva, SC 1.5, opatření 1.5.1., 1.5.2., 1.5.4., 1.5.5., průběžná</t>
  </si>
  <si>
    <t>1.5.1, 1.5.2, 1.5.4, 1.5.5</t>
  </si>
  <si>
    <t>Opatření 1.5.1, 1.5.2, 1.5.4, 1.5.5</t>
  </si>
  <si>
    <t>kompostéry; RE-USE centra; vratné nádobí a obaly, sběrné dvory, door-to-door systémy,  PAYT, opatření je možné mezi sebou kombinovat</t>
  </si>
  <si>
    <t xml:space="preserve"> 07.12.2022</t>
  </si>
  <si>
    <t xml:space="preserve"> 21.12.2022</t>
  </si>
  <si>
    <t>1.5.1 - 70 % + 15 % (kompostéry obsahující recyklát);
1.5.2 - 85 %;
1.5.4 a 1.5.5 - 85 %, max. 50 % v případě pořízení svozového prostředku, příp. dle VP / de minimis</t>
  </si>
  <si>
    <t>014</t>
  </si>
  <si>
    <t>MŽP_14. výzva, SC 1.5, opatření 1.5.6, 1.5.9, 1.5.11., kolová</t>
  </si>
  <si>
    <t>1.5.6, 1.5.9,  1.5.11</t>
  </si>
  <si>
    <t>Opatření 1.5.6, 1.5.9, 1.5.11</t>
  </si>
  <si>
    <t>třídění a dotřiďování odpadů; energetické využívání odpadů; nakládání s nebezpečnými odpady</t>
  </si>
  <si>
    <t xml:space="preserve"> 30.12.2022</t>
  </si>
  <si>
    <t>1.5.6 - 70 % + 15 % (vysoce účinné technologie);
1.5.9 - 70 %, příp. dle VP / de minimis;
1.5.11 - 70 % + 15 % (zař. k nakládání se zdravotnic. odp.), příp. dle VP / de minimis</t>
  </si>
  <si>
    <t>007</t>
  </si>
  <si>
    <t>MŽP_7. výzva, projektové schéma SC 1.6, průběžná</t>
  </si>
  <si>
    <t>1.6.1</t>
  </si>
  <si>
    <t>Realizace tzv. projektového schéma OPŽP zjednodušenými metodami vykazování u projektů s celkovými výdaji do 200 000 EUR v rámci opatření 1.6.1</t>
  </si>
  <si>
    <t>012</t>
  </si>
  <si>
    <t>MŽP_12. výzva, SC 1.6, opatření 1.6.4, průběžná</t>
  </si>
  <si>
    <t>1.6.4</t>
  </si>
  <si>
    <t>Náhrada nebo rekonstrukce stacionárních zdrojů znečišťování ovzduší včetně realizace dodatečných technologií a změny technologických postupů</t>
  </si>
  <si>
    <t>Pouze pro subjekty (příjemce), jejichž průmyslový stacionární zdroj znečištění ovzduší byl v aktualizovaném programu zlepšování kvality ovzduší identifikován jako významný z pohledu příspěvku k úrovni znečištění ovzduší</t>
  </si>
  <si>
    <t>50 % + 35 % (imisně významné stacionár. zdroje), příp. dle VP / de minimis 50 (85)%</t>
  </si>
  <si>
    <t>013</t>
  </si>
  <si>
    <t>MŽP_13. výzva, SC 1.6, opatření 1.6.5, průběžná</t>
  </si>
  <si>
    <t>1.6.5</t>
  </si>
  <si>
    <t xml:space="preserve">Pořízení a modernizace systémů pro posuzování a vyhodnocení úrovně znečištění ovzduší a souvisejících meteorologických aspektů a pořízení a modernizace systémů pro archivaci a zpracování údajů o znečišťování ovzduší </t>
  </si>
  <si>
    <t>17.08.2022</t>
  </si>
  <si>
    <r>
      <t xml:space="preserve">
1.6.5 - 100 %, příp. dle VP / de minimis</t>
    </r>
    <r>
      <rPr>
        <strike/>
        <sz val="11"/>
        <rFont val="Calibri"/>
        <family val="2"/>
        <charset val="238"/>
        <scheme val="minor"/>
      </rPr>
      <t xml:space="preserve">
</t>
    </r>
  </si>
  <si>
    <t>015</t>
  </si>
  <si>
    <t>MŽP_15. výzva, SC 1.6, opatření 1.6.8, kolová</t>
  </si>
  <si>
    <t xml:space="preserve">1.6.8 </t>
  </si>
  <si>
    <t>Odstranění rizik kontaminace ohrožující lidské zdraví, vodní zdroje nebo ekosystémy a rekultivace starých skládek</t>
  </si>
  <si>
    <t>016</t>
  </si>
  <si>
    <t>MŽP_16. výzva, SC 1.6, opatření 1.6.8, průběžná</t>
  </si>
  <si>
    <t>rekultivace starých skládek</t>
  </si>
  <si>
    <t>07.09.2022</t>
  </si>
  <si>
    <t>85 %, příp. dle VP / de minimis</t>
  </si>
  <si>
    <t>027</t>
  </si>
  <si>
    <t>MŽP_27. výzva, SC 1.6, Opatření 1.6.1, průběžná</t>
  </si>
  <si>
    <t>Podpora přírodních stanovišť a druhů a péče o nejcennější části přírody a krajiny</t>
  </si>
  <si>
    <t>Monitoring ekosystémů, stanovišť a druhů, sběr podkladů, zpracování koncepčních dokumentů pro péči o chráněná území, zajištění územní ochrany chráněných území</t>
  </si>
  <si>
    <t xml:space="preserve">resortní organizace ochrany přírody MŽP </t>
  </si>
  <si>
    <t>Území celé České republiky</t>
  </si>
  <si>
    <t>31.10.2022</t>
  </si>
  <si>
    <t>100 % z celkových způsobilých přímých nákladů na zaměstnance ,
do 40 % financování všech ostatních způsobilých nákladů</t>
  </si>
  <si>
    <t>028</t>
  </si>
  <si>
    <t>MŽP_28. výzva, SC 1.6, Opatření 1.6.1, průběžná</t>
  </si>
  <si>
    <t xml:space="preserve">Péče o přírodní stanoviště a druhy, opatření na podporu ohrožených druhů, péče o chráněná území, omezení šíření invazních nepůvodních a expanzivních druhů, návštěvnická infrastruktura sloužící k usměrnění návštěvníků v chráněných územích a zvýšení povědomí o problematice ochrany přírody </t>
  </si>
  <si>
    <t xml:space="preserve">dle PrŽaP, s výjimkou resortních organizací ochrany přírody MŽP </t>
  </si>
  <si>
    <t>v závislosti na typu aktivity 
70 % - 100 %</t>
  </si>
  <si>
    <t>029</t>
  </si>
  <si>
    <t>MŽP_29. výzva, SC 1.6, Opatření 1.6.1, průběžná</t>
  </si>
  <si>
    <t>Péče o chráněná území, návštěvnická infrastruktura sloužící k usměrnění návštěvníků v chráněných územích a zvýšení povědomí o problematice ochrany přírody</t>
  </si>
  <si>
    <t>NP, CHKO, NPR, NPP, PP, PR a lokality soustavy Natura 2000, včetně ochranného pásma</t>
  </si>
  <si>
    <t>030</t>
  </si>
  <si>
    <t>MŽP_30. výzva, SC 1.6, Opatření 1.6.1, průběžná</t>
  </si>
  <si>
    <t>kraje</t>
  </si>
  <si>
    <t>031</t>
  </si>
  <si>
    <t>MŽP_31. výzva, SC 1.6, Opatření 1.6.2, průběžná</t>
  </si>
  <si>
    <t>1.6.2</t>
  </si>
  <si>
    <t>Zprůchodnění migračních překážek pro živočichy</t>
  </si>
  <si>
    <t>Zprůchodnění migračních překážek pro vodní a suchozemské živočichy a opatření k omezování jejich úmrtnosti</t>
  </si>
  <si>
    <t>v závislosti na typu projektu 
70 % - 100 %</t>
  </si>
  <si>
    <t>ZMV - jednotkové náklady - dle technické kvality podporovaného opatření</t>
  </si>
  <si>
    <r>
      <t xml:space="preserve">** </t>
    </r>
    <r>
      <rPr>
        <u/>
        <sz val="11"/>
        <rFont val="Calibri"/>
        <family val="2"/>
        <charset val="238"/>
        <scheme val="minor"/>
      </rPr>
      <t xml:space="preserve">Přechodové regiony: </t>
    </r>
    <r>
      <rPr>
        <sz val="11"/>
        <rFont val="Calibri"/>
        <family val="2"/>
        <charset val="238"/>
        <scheme val="minor"/>
      </rPr>
      <t xml:space="preserve">
• Střední Čechy – Středočeský kraj
• Jihozápad – Plzeňský, Jihočeský kraj
• Jihovýchod – Jihomoravský kraj, Kraj Vysočina 
</t>
    </r>
    <r>
      <rPr>
        <u/>
        <sz val="11"/>
        <rFont val="Calibri"/>
        <family val="2"/>
        <charset val="238"/>
        <scheme val="minor"/>
      </rPr>
      <t xml:space="preserve">Méně rozvinuté regiony: </t>
    </r>
    <r>
      <rPr>
        <sz val="11"/>
        <rFont val="Calibri"/>
        <family val="2"/>
        <charset val="238"/>
        <scheme val="minor"/>
      </rPr>
      <t xml:space="preserve">
• Severozápad – Ústecký a Karlovarský kraj
• Severovýchod – Pardubický, Liberecký a Královéhradecký kraj
• Moravskoslezsko – Moravskoslezský kraj
• Střední Morava – Olomoucký a Zlínský kraj </t>
    </r>
  </si>
  <si>
    <t>Úprava ke dni</t>
  </si>
  <si>
    <t>Zdůvodnění změn výzev a zadání výzev do HMG dle Metodického pokynu Výzvy, hodnocení a výběru projektů v období 2021-2027</t>
  </si>
  <si>
    <t>Výzva 005 a 007 (SC 1.3 a SC 1.6, projektové schéma) – změna spočívá ve zpřesnění čísel opatření a zacílení výzev na projektová schémata využívající zjednodušené metody vykazování a to na opatření 1.3.1, 1.3.2 u SC 1.3 a na opatření 1.6.1 u SC 1.6. Projektová schémata budou využita a jsou schválena pouze v rámci opatření 1.3.1, 1.3.2 a 1.6.1.</t>
  </si>
  <si>
    <t>Výzva 014 (SC 1.5) – změna spočívá ve vyjmutí opatření 1.5.10 (chemická recyklace) z výzvy. Na základě diskuze z 1. Monitorovacím výboru OPŽP21+ bylo rozhodnuto, že dojde ke zpracování materiálu/studie pro nastavení rozsahu výzev zaměřených na opatření 1.5.10 Budování a modernizace řízení pro chemickou recyklaci odpadu (dostupné metody, definice a potenciál s ohledem na zpracované materiály). Z tohoto důvodu nebude toto opatření součástí 14. výzvy a bude přesunuto do výzvy příští, která je předběžně plánována na polovinu roku 2023.</t>
  </si>
  <si>
    <t xml:space="preserve">Výzva 025 (SC 1.4) - změna spočívá v posunu termínu vyhlášení výzvy (příjmu žádostí) a zároveň v odpovídajícím posunu termínu ukončení příjmu žádostí, dále v bližším upřesnění zacílení výzvy. Důvodem posunu výzvy je zajištění nutných administativních kroků vedoucích ke spuštění projektového schématu. </t>
  </si>
  <si>
    <t>Výzva 003 a 010 (SC 1.1. a 1.4) - změna spočívá v posunu termínu ukončení příjmu žádostí na 5. 10. 2022 z důvodu vyčerpané alokace daných výzev.</t>
  </si>
  <si>
    <t xml:space="preserve">Výzvy 027, 028, 029, 030 a 031 (SC 1.6) - změna spočívá v přidání nových výzev. Důvodem zařazení výzev do harmonogramu je stav připravenosti projektů ve SC 1.6, a to pro vybrané aktivity v opatření 1.6.1 Podpora přírodních stanovišť a druhů a péče o nejcennější části přírody a krajiny (výzvy č. 27, 28, 29 a 30) a opatření 1.6.2 Zprůchodnění migračních překážek pro živočichy (výzva č. 31) </t>
  </si>
  <si>
    <r>
      <rPr>
        <b/>
        <sz val="20"/>
        <rFont val="Calibri"/>
        <family val="2"/>
        <charset val="238"/>
        <scheme val="minor"/>
      </rPr>
      <t xml:space="preserve">Harmonogram výzev programu Životní prostředí 2021-2027 na rok 2022
</t>
    </r>
    <r>
      <rPr>
        <b/>
        <sz val="11"/>
        <rFont val="Calibri"/>
        <family val="2"/>
        <charset val="238"/>
        <scheme val="minor"/>
      </rPr>
      <t>verze k 21.11.2022</t>
    </r>
  </si>
  <si>
    <t>Výzva 004 (SC 1.5) - změna spočívá ve zkrácení termínu pro příjem žádostí a současně navýšení alokace výzvy z důvodu zaznamenaného velkého zájmu žadatelů ve vyhlášených opatřeních. Dále změna spočívá v omezení podporovaných opatření 1.5.1, 1.5.2, 1.5.4 a 1.5.5 z důvodu významného překročení dílčích alokací výzvy na daná opatření. Podpora předmětných opatření bude nově umožněna pouze pro žádosti o podporu podané do dne 22. 11. 2022. Ode dne 23. 11. 2022 je umožněna podpora pouze v nově omezené podobě definované výzvou. Cílem Řídicího orgánu je rozdělit prostředky alokované na daná opatřené žadatelům v průběhu celého programového období a nikoli v rámci první výzvy. Řídicí orgán zvažuje zařazení další výzvy na daná opatření v druhé polovině roku 2023. Změna nemá z hlediska administrace v MS2021+ na žadatele/příjemce negativní dopad.</t>
  </si>
  <si>
    <r>
      <rPr>
        <b/>
        <sz val="20"/>
        <rFont val="Calibri"/>
        <family val="2"/>
        <charset val="238"/>
        <scheme val="minor"/>
      </rPr>
      <t xml:space="preserve">Harmonogram výzev programu Životní prostředí 2021-2027 na rok 2023
</t>
    </r>
    <r>
      <rPr>
        <b/>
        <sz val="11"/>
        <rFont val="Calibri"/>
        <family val="2"/>
        <charset val="238"/>
        <scheme val="minor"/>
      </rPr>
      <t>verze k 21.11.2022</t>
    </r>
  </si>
  <si>
    <t>037</t>
  </si>
  <si>
    <t xml:space="preserve">
MŽP_37. výzva, SC 1.1, kolová na komplexní projekty pro MRR</t>
  </si>
  <si>
    <t>1.1.1 v kombinaci s  1.1.3, 1.1.4, 1.2.1</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</si>
  <si>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</si>
  <si>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 xml:space="preserve">Komplexní projekty - podpora revitalizace budov veřejného sektoru s cílem snížení konečné spotřeby
energie a úspory primární energie z neobnovitelných zdrojů, podpory OZE a zlepšení kvality vnitřního prostředí budov.  </t>
  </si>
  <si>
    <t>Celá ČR mimo území hl. m. Prahy - Méně rozvinuté regiony**</t>
  </si>
  <si>
    <t>01.03.2023</t>
  </si>
  <si>
    <t>3.4.2023</t>
  </si>
  <si>
    <t xml:space="preserve">ZMV - jednotkové náklady </t>
  </si>
  <si>
    <t>038</t>
  </si>
  <si>
    <t xml:space="preserve">
MŽP_38. výzva, SC 1.1, kolová na komplexní projekty pro PR</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</si>
  <si>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</si>
  <si>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Celá ČR mimo území hl. m. Prahy - Přechodové regiony**</t>
  </si>
  <si>
    <t>039</t>
  </si>
  <si>
    <t>MŽP_39. výzva, SC 1.3, Opatření 1.3.1, průběžná</t>
  </si>
  <si>
    <t>1.3.1</t>
  </si>
  <si>
    <t>Podpora přírodě blízkých opatření v krajině a sídlech</t>
  </si>
  <si>
    <t>Úprava lesních porostů směrem k přirozené struktuře a druhové skladbě za účelem posílení jejich stability</t>
  </si>
  <si>
    <t>Průběžná</t>
  </si>
  <si>
    <t>28.6.2023</t>
  </si>
  <si>
    <t>032</t>
  </si>
  <si>
    <t>MŽP_32. výzva, SC 1.3, Opatření 1.3.1, průběžná</t>
  </si>
  <si>
    <t>Zakládání a obnova sídelní zeleně; Odstranění či eliminace negativních funkcí odvodňovacích zařízení v krajině</t>
  </si>
  <si>
    <t>18.1.2023</t>
  </si>
  <si>
    <t>v závislosti na typu projektu
85 % - 100 %</t>
  </si>
  <si>
    <t>036</t>
  </si>
  <si>
    <t>MŽP_36. výzva, SC 1.3, Opatření 1.3.4, průběžná</t>
  </si>
  <si>
    <t>1.3.4</t>
  </si>
  <si>
    <t>Realizace opatření ke zpomalení odtoku, pro vsak, retenci a akumulaci srážkové vody vč. jejího dalšího využití; realizace zelených střech; opatření na využití šedé vody; opatření pro řízenou dotaci podzemních vod</t>
  </si>
  <si>
    <t>Vybudování technologie pro akumulaci, úpravu, a rozvod šedých a srážkových  vod v budovách za účelem splachování a dalších relevantních užití.</t>
  </si>
  <si>
    <t>1.2.2023</t>
  </si>
  <si>
    <t>033</t>
  </si>
  <si>
    <t>MŽP_33. výzva, SC 1.6, Opatření 1.6.3, průběžná</t>
  </si>
  <si>
    <t>1.6.3</t>
  </si>
  <si>
    <t>Modernizace a rozvoj záchranných stanic a záchranných center CITES pro ohrožené druhy živočichů</t>
  </si>
  <si>
    <t>Modernizace a rozvoj záchranných stanic a center CITES pro ohrožené živočichy</t>
  </si>
  <si>
    <t>subjekty, které mají platné rozhodnutí MŽP o povolení provozování záchranné stanice; subjekty, které mají povolení k provozování záchranného centra CITES ve smyslu § 29
zákona č. 100/2004 Sb., o obchodování s ohroženými druhy živočichů a rostlin</t>
  </si>
  <si>
    <t>034</t>
  </si>
  <si>
    <t>MŽP_34. výzva, SC 1.6, Opatření 1.6.7 kolová</t>
  </si>
  <si>
    <t>1.6.7</t>
  </si>
  <si>
    <t>Průzkum rozsahu znečištění horninového prostředí a rizik s ním
spojených, včetně návrhu efektivního řešení</t>
  </si>
  <si>
    <t>Průzkum rozsahu znečištění horninového prostředí a rizik s ním spojených, včetně návrhu efektivního řešení</t>
  </si>
  <si>
    <t>85%,  příp. dle VP / de minimis</t>
  </si>
  <si>
    <t>035</t>
  </si>
  <si>
    <t>MŽP_35. výzva, SC 1.6, Opatření 1.6.8, kolová</t>
  </si>
  <si>
    <t>Odstranění rizik kontaminace ohrožující lidské zdraví, vodní zdroje
nebo ekosystémy a rekultivace starých skládek</t>
  </si>
  <si>
    <t>1.6.2023</t>
  </si>
  <si>
    <t>15.6.2023</t>
  </si>
  <si>
    <t>Výzvy 32 (SC 1.3), 33 (SC 1.6), 34 (SC 1.6) a 36 (SC 1.3) jsou do harmonogramu výzev zařazeny v kratším termínu, než je stanoveno v Metodickém pokynu Výzvy, hodnocení a výběru projektů v období 2021-2027, s ohledem na připravenost projektů a zpoždění startu programu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</si>
</sst>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_-* #,##0\ _K_č_-;\-* #,##0\ _K_č_-;_-* &quot;-&quot;??\ _K_č_-;_-@_-"/>
  </numFmts>
  <fonts count="2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0"/>
      <color theme="1"/>
      <name val="Calibri"/>
      <family val="2"/>
      <charset val="238"/>
      <scheme val="minor"/>
    </font>
    <font>
      <b/>
      <sz val="11"/>
      <name val="Calibri"/>
      <family val="2"/>
      <charset val="238"/>
      <scheme val="minor"/>
    </font>
    <font>
      <b/>
      <sz val="10"/>
      <color theme="1"/>
      <name val="Calibri"/>
      <family val="2"/>
      <charset val="238"/>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sz val="11"/>
      <name val="Calibri"/>
      <family val="2"/>
      <charset val="238"/>
    </font>
    <font>
      <sz val="10"/>
      <name val="Calibri"/>
      <family val="2"/>
      <charset val="238"/>
    </font>
    <font>
      <sz val="11"/>
      <color theme="1"/>
      <name val="Calibri"/>
      <family val="2"/>
      <charset val="238"/>
      <scheme val="minor"/>
    </font>
    <font>
      <b/>
      <sz val="20"/>
      <name val="Calibri"/>
      <family val="2"/>
      <charset val="238"/>
      <scheme val="minor"/>
    </font>
    <font>
      <sz val="11"/>
      <name val="Calibri"/>
      <family val="2"/>
      <charset val="238"/>
      <scheme val="minor"/>
    </font>
    <font>
      <strike/>
      <sz val="11"/>
      <name val="Calibri"/>
      <family val="2"/>
      <charset val="238"/>
      <scheme val="minor"/>
    </font>
    <font>
      <sz val="11"/>
      <name val="Segoe UI"/>
      <family val="2"/>
      <charset val="238"/>
    </font>
    <font>
      <u/>
      <sz val="11"/>
      <name val="Calibri"/>
      <family val="2"/>
      <charset val="238"/>
      <scheme val="minor"/>
    </font>
    <font>
      <i/>
      <sz val="11"/>
      <name val="Calibri"/>
      <family val="2"/>
      <charset val="238"/>
      <scheme val="minor"/>
    </font>
  </fonts>
  <fills count="10">
    <fill>
      <patternFill patternType="none"/>
    </fill>
    <fill>
      <patternFill patternType="gray125"/>
    </fill>
    <fill>
      <patternFill patternType="solid">
        <fgColor theme="4"/>
        <bgColor theme="4"/>
      </patternFill>
    </fill>
    <fill>
      <patternFill patternType="solid">
        <fgColor theme="5" tint="0.39997558519241921"/>
        <bgColor theme="5" tint="0.39997558519241921"/>
      </patternFill>
    </fill>
    <fill>
      <patternFill patternType="solid">
        <fgColor theme="9" tint="0.39997558519241921"/>
        <bgColor theme="9" tint="0.39997558519241921"/>
      </patternFill>
    </fill>
    <fill>
      <patternFill patternType="solid">
        <fgColor theme="4" tint="0.59999389629810485"/>
        <bgColor theme="4"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39997558519241921"/>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indexed="64"/>
      </bottom>
      <diagonal/>
    </border>
    <border>
      <left style="thin">
        <color auto="1"/>
      </left>
      <right style="medium">
        <color indexed="64"/>
      </right>
      <top style="thin">
        <color indexed="64"/>
      </top>
      <bottom/>
      <diagonal/>
    </border>
    <border>
      <left/>
      <right style="thin">
        <color auto="1"/>
      </right>
      <top/>
      <bottom style="thin">
        <color auto="1"/>
      </bottom>
      <diagonal/>
    </border>
    <border>
      <left style="thin">
        <color auto="1"/>
      </left>
      <right style="medium">
        <color auto="1"/>
      </right>
      <top style="thin">
        <color indexed="64"/>
      </top>
      <bottom style="medium">
        <color indexed="64"/>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right style="thin">
        <color auto="1"/>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cellStyleXfs>
  <cellXfs count="206">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wrapText="1"/>
    </xf>
    <xf numFmtId="0" fontId="5" fillId="0" borderId="0" xfId="0" applyFont="1" applyAlignment="1">
      <alignment horizontal="center" wrapText="1"/>
    </xf>
    <xf numFmtId="0" fontId="0" fillId="0" borderId="0" xfId="0" applyAlignment="1">
      <alignment horizontal="right" wrapText="1"/>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vertical="center"/>
    </xf>
    <xf numFmtId="0" fontId="0" fillId="0" borderId="0" xfId="0"/>
    <xf numFmtId="0" fontId="9" fillId="2" borderId="5" xfId="0" applyFont="1" applyFill="1" applyBorder="1" applyAlignment="1">
      <alignment horizontal="center" vertical="center" wrapText="1"/>
    </xf>
    <xf numFmtId="0" fontId="3" fillId="8" borderId="0" xfId="0" applyFont="1" applyFill="1"/>
    <xf numFmtId="0" fontId="3" fillId="0" borderId="0" xfId="0" applyFont="1"/>
    <xf numFmtId="0" fontId="4" fillId="9" borderId="22" xfId="0" applyFont="1" applyFill="1" applyBorder="1" applyAlignment="1">
      <alignment horizontal="center"/>
    </xf>
    <xf numFmtId="0" fontId="4" fillId="9" borderId="21" xfId="0" applyFont="1" applyFill="1" applyBorder="1" applyAlignment="1">
      <alignment horizontal="center"/>
    </xf>
    <xf numFmtId="0" fontId="3" fillId="8" borderId="0" xfId="0" applyFont="1" applyFill="1" applyAlignment="1">
      <alignment horizontal="center" vertical="center"/>
    </xf>
    <xf numFmtId="49" fontId="5" fillId="0" borderId="12"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4" fillId="5"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3"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14" fontId="5" fillId="0" borderId="16" xfId="0" applyNumberFormat="1"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0" fontId="12" fillId="0" borderId="30"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49" fontId="7" fillId="0" borderId="22" xfId="0" applyNumberFormat="1" applyFont="1" applyBorder="1" applyAlignment="1">
      <alignment horizontal="center" vertical="center" wrapText="1"/>
    </xf>
    <xf numFmtId="0" fontId="5" fillId="0" borderId="16" xfId="0" applyFont="1" applyFill="1" applyBorder="1" applyAlignment="1">
      <alignment vertical="center" wrapText="1"/>
    </xf>
    <xf numFmtId="0" fontId="1" fillId="0" borderId="23" xfId="0" applyFont="1" applyBorder="1" applyAlignment="1">
      <alignment vertical="center" wrapText="1"/>
    </xf>
    <xf numFmtId="0" fontId="1" fillId="0" borderId="34" xfId="0" applyFont="1" applyBorder="1" applyAlignment="1">
      <alignment vertical="center" wrapText="1"/>
    </xf>
    <xf numFmtId="0" fontId="5" fillId="0" borderId="23" xfId="0" applyFont="1" applyBorder="1" applyAlignment="1">
      <alignment vertical="center" wrapText="1"/>
    </xf>
    <xf numFmtId="0" fontId="5" fillId="8" borderId="35" xfId="0" applyFont="1" applyFill="1" applyBorder="1"/>
    <xf numFmtId="14" fontId="5" fillId="0" borderId="22" xfId="0" applyNumberFormat="1" applyFont="1" applyBorder="1" applyAlignment="1">
      <alignment horizontal="center" vertical="center" wrapText="1"/>
    </xf>
    <xf numFmtId="0" fontId="5" fillId="8" borderId="22" xfId="0" applyFont="1" applyFill="1" applyBorder="1" applyAlignment="1">
      <alignment wrapText="1"/>
    </xf>
    <xf numFmtId="49" fontId="5" fillId="0" borderId="6" xfId="0" applyNumberFormat="1" applyFont="1" applyFill="1" applyBorder="1" applyAlignment="1">
      <alignment horizontal="center" vertical="center" wrapText="1"/>
    </xf>
    <xf numFmtId="0" fontId="5" fillId="0" borderId="25" xfId="0" applyFont="1" applyFill="1" applyBorder="1" applyAlignment="1">
      <alignment vertical="center" wrapText="1"/>
    </xf>
    <xf numFmtId="49" fontId="5" fillId="0" borderId="25"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14" fontId="5" fillId="0" borderId="25"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12" fillId="0" borderId="25" xfId="0" applyNumberFormat="1" applyFont="1" applyFill="1" applyBorder="1" applyAlignment="1">
      <alignment horizontal="center" vertical="center" wrapText="1"/>
    </xf>
    <xf numFmtId="0" fontId="12" fillId="0" borderId="24" xfId="0" applyFont="1" applyFill="1" applyBorder="1" applyAlignment="1">
      <alignment horizontal="center" vertical="center"/>
    </xf>
    <xf numFmtId="49" fontId="5" fillId="0" borderId="32" xfId="0" applyNumberFormat="1" applyFont="1" applyFill="1" applyBorder="1" applyAlignment="1">
      <alignment horizontal="center" vertical="center" wrapText="1"/>
    </xf>
    <xf numFmtId="0" fontId="5" fillId="0" borderId="18" xfId="0" applyFont="1" applyFill="1" applyBorder="1" applyAlignment="1">
      <alignment vertical="center" wrapText="1"/>
    </xf>
    <xf numFmtId="49" fontId="5" fillId="0" borderId="18"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14" fontId="5" fillId="0" borderId="18" xfId="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12" fillId="0" borderId="19" xfId="0" applyFont="1" applyFill="1" applyBorder="1" applyAlignment="1">
      <alignment horizontal="center" vertical="center"/>
    </xf>
    <xf numFmtId="0" fontId="17" fillId="0" borderId="25" xfId="0" applyFont="1" applyFill="1" applyBorder="1" applyAlignment="1">
      <alignment vertical="center" wrapText="1"/>
    </xf>
    <xf numFmtId="9" fontId="5" fillId="0" borderId="25" xfId="0" applyNumberFormat="1" applyFont="1" applyFill="1" applyBorder="1" applyAlignment="1">
      <alignment horizontal="center" vertical="center" wrapText="1"/>
    </xf>
    <xf numFmtId="3" fontId="13" fillId="0" borderId="25" xfId="0" applyNumberFormat="1" applyFont="1" applyFill="1" applyBorder="1" applyAlignment="1">
      <alignment horizontal="center" vertical="center" wrapText="1"/>
    </xf>
    <xf numFmtId="49" fontId="5" fillId="0" borderId="12" xfId="0" applyNumberFormat="1" applyFont="1" applyFill="1" applyBorder="1" applyAlignment="1">
      <alignment horizontal="left" vertical="center" wrapText="1"/>
    </xf>
    <xf numFmtId="0" fontId="18" fillId="0" borderId="12" xfId="0" applyFont="1" applyFill="1" applyBorder="1" applyAlignment="1">
      <alignment wrapText="1"/>
    </xf>
    <xf numFmtId="3" fontId="12" fillId="0" borderId="13" xfId="0" applyNumberFormat="1" applyFont="1" applyFill="1" applyBorder="1" applyAlignment="1">
      <alignment horizontal="center" vertical="center" wrapText="1"/>
    </xf>
    <xf numFmtId="0" fontId="12" fillId="0" borderId="13" xfId="0" applyFont="1" applyFill="1" applyBorder="1" applyAlignment="1">
      <alignment vertical="center"/>
    </xf>
    <xf numFmtId="49" fontId="5" fillId="0" borderId="16" xfId="0" applyNumberFormat="1" applyFont="1" applyFill="1" applyBorder="1" applyAlignment="1">
      <alignment horizontal="left" vertical="center" wrapText="1"/>
    </xf>
    <xf numFmtId="0" fontId="18" fillId="0" borderId="16" xfId="0" applyFont="1" applyFill="1" applyBorder="1" applyAlignment="1">
      <alignment wrapText="1"/>
    </xf>
    <xf numFmtId="3" fontId="5" fillId="0" borderId="16" xfId="0" applyNumberFormat="1" applyFont="1" applyFill="1" applyBorder="1" applyAlignment="1">
      <alignment horizontal="center" vertical="center" wrapText="1"/>
    </xf>
    <xf numFmtId="49" fontId="5" fillId="0" borderId="25" xfId="0" applyNumberFormat="1" applyFont="1" applyFill="1" applyBorder="1" applyAlignment="1">
      <alignment horizontal="left" vertical="center" wrapText="1"/>
    </xf>
    <xf numFmtId="0" fontId="18" fillId="0" borderId="12" xfId="0" applyFont="1" applyFill="1" applyBorder="1" applyAlignment="1">
      <alignment horizontal="left" vertical="center" wrapText="1"/>
    </xf>
    <xf numFmtId="49" fontId="5" fillId="0" borderId="29"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0" fontId="5" fillId="0" borderId="26" xfId="0" applyFont="1" applyFill="1" applyBorder="1" applyAlignment="1">
      <alignment vertical="center" wrapText="1"/>
    </xf>
    <xf numFmtId="0" fontId="5" fillId="0" borderId="26" xfId="0" applyFont="1" applyFill="1" applyBorder="1" applyAlignment="1">
      <alignment horizontal="center" vertical="center" wrapText="1"/>
    </xf>
    <xf numFmtId="14" fontId="5" fillId="0" borderId="26" xfId="0" applyNumberFormat="1" applyFont="1" applyFill="1" applyBorder="1" applyAlignment="1">
      <alignment horizontal="center" vertical="center" wrapText="1"/>
    </xf>
    <xf numFmtId="9" fontId="5" fillId="0" borderId="26" xfId="0" applyNumberFormat="1" applyFont="1" applyFill="1" applyBorder="1" applyAlignment="1">
      <alignment horizontal="center" vertical="center" wrapText="1"/>
    </xf>
    <xf numFmtId="3" fontId="13" fillId="0" borderId="26" xfId="0" applyNumberFormat="1" applyFont="1" applyFill="1" applyBorder="1" applyAlignment="1">
      <alignment horizontal="center" vertical="center" wrapText="1"/>
    </xf>
    <xf numFmtId="3" fontId="12" fillId="0" borderId="26" xfId="0" applyNumberFormat="1" applyFont="1" applyFill="1" applyBorder="1" applyAlignment="1">
      <alignment horizontal="center" vertical="center" wrapText="1"/>
    </xf>
    <xf numFmtId="0" fontId="12" fillId="0" borderId="27" xfId="0" applyFont="1" applyFill="1" applyBorder="1" applyAlignment="1">
      <alignment horizontal="center" vertical="center"/>
    </xf>
    <xf numFmtId="0" fontId="17" fillId="0" borderId="12" xfId="0" applyFont="1" applyFill="1" applyBorder="1" applyAlignment="1">
      <alignment vertical="center" wrapText="1"/>
    </xf>
    <xf numFmtId="0" fontId="18" fillId="0" borderId="12" xfId="0" applyFont="1" applyFill="1" applyBorder="1" applyAlignment="1">
      <alignment vertical="center" wrapText="1"/>
    </xf>
    <xf numFmtId="165" fontId="5" fillId="0" borderId="12" xfId="1" applyNumberFormat="1" applyFont="1" applyFill="1" applyBorder="1" applyAlignment="1">
      <alignment horizontal="center" vertical="center" wrapText="1"/>
    </xf>
    <xf numFmtId="0" fontId="3" fillId="8" borderId="0" xfId="0" applyFont="1" applyFill="1" applyAlignment="1">
      <alignment horizontal="left" vertical="center"/>
    </xf>
    <xf numFmtId="0" fontId="3" fillId="0" borderId="0" xfId="0" applyFont="1" applyAlignment="1">
      <alignment horizontal="left" vertical="center"/>
    </xf>
    <xf numFmtId="14" fontId="5" fillId="0" borderId="22" xfId="0" applyNumberFormat="1" applyFont="1" applyFill="1" applyBorder="1" applyAlignment="1">
      <alignment horizontal="center" vertical="top"/>
    </xf>
    <xf numFmtId="0" fontId="5" fillId="0" borderId="22" xfId="0" applyFont="1" applyFill="1" applyBorder="1" applyAlignment="1">
      <alignment horizontal="left" vertical="top" wrapText="1"/>
    </xf>
    <xf numFmtId="1" fontId="0" fillId="0" borderId="0" xfId="0" applyNumberFormat="1" applyAlignment="1">
      <alignment wrapText="1"/>
    </xf>
    <xf numFmtId="3" fontId="5" fillId="8" borderId="12" xfId="0" applyNumberFormat="1" applyFont="1" applyFill="1" applyBorder="1" applyAlignment="1">
      <alignment horizontal="center" vertical="center" wrapText="1"/>
    </xf>
    <xf numFmtId="3" fontId="12" fillId="8" borderId="12" xfId="0" applyNumberFormat="1" applyFont="1" applyFill="1" applyBorder="1" applyAlignment="1">
      <alignment horizontal="center" vertical="center" wrapText="1"/>
    </xf>
    <xf numFmtId="3" fontId="5" fillId="8" borderId="25" xfId="0" applyNumberFormat="1" applyFont="1" applyFill="1" applyBorder="1" applyAlignment="1">
      <alignment horizontal="center" vertical="center" wrapText="1"/>
    </xf>
    <xf numFmtId="3" fontId="12" fillId="8" borderId="25" xfId="0" applyNumberFormat="1" applyFont="1" applyFill="1" applyBorder="1" applyAlignment="1">
      <alignment horizontal="center" vertical="center" wrapText="1"/>
    </xf>
    <xf numFmtId="0" fontId="4" fillId="7"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14" fontId="1" fillId="0" borderId="37" xfId="0" applyNumberFormat="1" applyFont="1" applyBorder="1" applyAlignment="1">
      <alignment horizontal="center" vertical="center"/>
    </xf>
    <xf numFmtId="14" fontId="5" fillId="0" borderId="37" xfId="0" applyNumberFormat="1" applyFont="1" applyBorder="1" applyAlignment="1">
      <alignment horizontal="center" vertical="center"/>
    </xf>
    <xf numFmtId="0" fontId="5" fillId="8" borderId="0" xfId="0" applyFont="1" applyFill="1" applyAlignment="1">
      <alignment horizontal="left" vertical="top" wrapText="1"/>
    </xf>
    <xf numFmtId="49" fontId="5" fillId="0" borderId="4" xfId="0" applyNumberFormat="1" applyFont="1" applyFill="1" applyBorder="1" applyAlignment="1">
      <alignment horizontal="center" vertical="center" textRotation="90" wrapText="1"/>
    </xf>
    <xf numFmtId="49" fontId="5" fillId="0" borderId="31" xfId="0" applyNumberFormat="1" applyFont="1" applyFill="1" applyBorder="1" applyAlignment="1">
      <alignment horizontal="center" vertical="center" textRotation="90" wrapText="1"/>
    </xf>
    <xf numFmtId="0" fontId="4" fillId="7" borderId="12"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5" xfId="0" applyFont="1" applyFill="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34" xfId="0"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4" xfId="0"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2" fillId="0" borderId="34" xfId="0" applyNumberFormat="1" applyFont="1" applyBorder="1" applyAlignment="1">
      <alignment horizontal="center" vertical="center" wrapText="1"/>
    </xf>
    <xf numFmtId="49" fontId="0" fillId="0" borderId="35" xfId="0" applyNumberFormat="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0" fillId="5" borderId="15" xfId="0"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4" fontId="1" fillId="0" borderId="37" xfId="0" applyNumberFormat="1" applyFont="1" applyBorder="1" applyAlignment="1">
      <alignment horizontal="center" vertical="center"/>
    </xf>
    <xf numFmtId="14" fontId="1" fillId="0" borderId="38" xfId="0" applyNumberFormat="1" applyFont="1" applyBorder="1" applyAlignment="1">
      <alignment horizontal="center" vertical="center"/>
    </xf>
    <xf numFmtId="14" fontId="5" fillId="0" borderId="37" xfId="0" applyNumberFormat="1" applyFont="1" applyBorder="1" applyAlignment="1">
      <alignment horizontal="center" vertical="center"/>
    </xf>
    <xf numFmtId="14" fontId="5" fillId="0" borderId="39"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5" fillId="0" borderId="31" xfId="0" applyNumberFormat="1" applyFont="1" applyBorder="1" applyAlignment="1">
      <alignment horizontal="center" vertical="center" textRotation="90" wrapText="1"/>
    </xf>
    <xf numFmtId="0" fontId="5" fillId="0" borderId="34" xfId="0"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2" xfId="0" applyFont="1" applyBorder="1" applyAlignment="1">
      <alignment vertical="center" wrapText="1"/>
    </xf>
    <xf numFmtId="14" fontId="5" fillId="0" borderId="12"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12" fillId="0" borderId="13" xfId="0" applyFont="1" applyBorder="1" applyAlignment="1">
      <alignment horizontal="center" vertical="center"/>
    </xf>
    <xf numFmtId="49" fontId="7" fillId="0" borderId="40" xfId="0" applyNumberFormat="1" applyFont="1" applyBorder="1" applyAlignment="1">
      <alignment horizontal="center" vertical="center" wrapText="1"/>
    </xf>
    <xf numFmtId="0" fontId="5" fillId="0" borderId="40" xfId="0" applyFont="1" applyBorder="1" applyAlignment="1">
      <alignment horizontal="center" vertical="center" wrapText="1"/>
    </xf>
    <xf numFmtId="49" fontId="5" fillId="0" borderId="41" xfId="0" applyNumberFormat="1"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vertical="center" wrapText="1"/>
    </xf>
    <xf numFmtId="14" fontId="5" fillId="0" borderId="15"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0" fontId="12" fillId="0" borderId="28" xfId="0" applyFont="1" applyBorder="1" applyAlignment="1">
      <alignment horizontal="center" vertical="center"/>
    </xf>
    <xf numFmtId="0" fontId="12" fillId="0" borderId="34"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31" xfId="0" applyFont="1" applyBorder="1" applyAlignment="1">
      <alignment horizontal="center" vertical="center" textRotation="90" wrapText="1"/>
    </xf>
    <xf numFmtId="0" fontId="5" fillId="0" borderId="42" xfId="0" applyFont="1" applyBorder="1" applyAlignment="1">
      <alignment horizontal="center" vertical="center" textRotation="90" wrapText="1"/>
    </xf>
    <xf numFmtId="49" fontId="7" fillId="0" borderId="35" xfId="0" applyNumberFormat="1" applyFont="1" applyBorder="1" applyAlignment="1">
      <alignment horizontal="center" vertical="center" wrapText="1"/>
    </xf>
    <xf numFmtId="0" fontId="5" fillId="0" borderId="35" xfId="0"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4" fontId="5" fillId="0" borderId="16"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0" fontId="12" fillId="0" borderId="30" xfId="0" applyFont="1" applyBorder="1" applyAlignment="1">
      <alignment horizontal="center" vertical="center"/>
    </xf>
    <xf numFmtId="0" fontId="1" fillId="8" borderId="0" xfId="0" applyFont="1" applyFill="1"/>
    <xf numFmtId="0" fontId="1" fillId="0" borderId="0" xfId="0" applyFont="1"/>
    <xf numFmtId="0" fontId="1" fillId="8" borderId="0" xfId="0" applyFont="1" applyFill="1" applyAlignment="1">
      <alignment horizontal="center"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62178</xdr:rowOff>
    </xdr:from>
    <xdr:to>
      <xdr:col>3</xdr:col>
      <xdr:colOff>734218</xdr:colOff>
      <xdr:row>1</xdr:row>
      <xdr:rowOff>466990</xdr:rowOff>
    </xdr:to>
    <xdr:pic>
      <xdr:nvPicPr>
        <xdr:cNvPr id="4" name="Obrázek 3" descr="C:\Users\lfrublingova\AppData\Local\Microsoft\Windows\INetCache\Content.Word\OPZP 2021_form_zahlav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bwMode="auto">
        <a:xfrm>
          <a:off x="216958" y="263261"/>
          <a:ext cx="1988343" cy="404812"/>
        </a:xfrm>
        <a:prstGeom prst="rect">
          <a:avLst/>
        </a:prstGeom>
        <a:noFill/>
        <a:ln>
          <a:noFill/>
        </a:ln>
      </xdr:spPr>
    </xdr:pic>
    <xdr:clientData/>
  </xdr:twoCellAnchor>
  <xdr:twoCellAnchor editAs="oneCell">
    <xdr:from>
      <xdr:col>17</xdr:col>
      <xdr:colOff>1227666</xdr:colOff>
      <xdr:row>1</xdr:row>
      <xdr:rowOff>0</xdr:rowOff>
    </xdr:from>
    <xdr:to>
      <xdr:col>19</xdr:col>
      <xdr:colOff>552447</xdr:colOff>
      <xdr:row>1</xdr:row>
      <xdr:rowOff>499704</xdr:rowOff>
    </xdr:to>
    <xdr:pic>
      <xdr:nvPicPr>
        <xdr:cNvPr id="5" name="Obrázek 5" descr="SFZP_krivky_H">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xdr:blipFill>
      <xdr:spPr bwMode="auto">
        <a:xfrm>
          <a:off x="18573750" y="201083"/>
          <a:ext cx="1822449" cy="4997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58423</xdr:colOff>
      <xdr:row>1</xdr:row>
      <xdr:rowOff>68422</xdr:rowOff>
    </xdr:from>
    <xdr:to>
      <xdr:col>1</xdr:col>
      <xdr:colOff>58423</xdr:colOff>
      <xdr:row>1</xdr:row>
      <xdr:rowOff>323156</xdr:rowOff>
    </xdr:to>
    <xdr:pic>
      <xdr:nvPicPr>
        <xdr:cNvPr id="2" name="Obrázek 1" descr="C:\Users\lfrublingova\AppData\Local\Microsoft\Windows\INetCache\Content.Word\OPZP 2021_form_zahlavi.jpg">
          <a:extLst>
            <a:ext uri="{FF2B5EF4-FFF2-40B4-BE49-F238E27FC236}">
              <a16:creationId xmlns:a16="http://schemas.microsoft.com/office/drawing/2014/main" id="{3FDDB123-698D-4595-B832-72D8EDADC3FB}"/>
            </a:ext>
          </a:extLst>
        </xdr:cNvPr>
        <xdr:cNvPicPr/>
      </xdr:nvPicPr>
      <xdr:blipFill>
        <a:blip xmlns:r="http://schemas.openxmlformats.org/officeDocument/2006/relationships" r:embed="rId1"/>
        <a:stretch/>
      </xdr:blipFill>
      <xdr:spPr bwMode="auto">
        <a:xfrm>
          <a:off x="229873" y="268447"/>
          <a:ext cx="0" cy="254734"/>
        </a:xfrm>
        <a:prstGeom prst="rect">
          <a:avLst/>
        </a:prstGeom>
        <a:noFill/>
        <a:ln>
          <a:noFill/>
        </a:ln>
      </xdr:spPr>
    </xdr:pic>
    <xdr:clientData/>
  </xdr:twoCellAnchor>
  <xdr:twoCellAnchor editAs="oneCell">
    <xdr:from>
      <xdr:col>2</xdr:col>
      <xdr:colOff>12435417</xdr:colOff>
      <xdr:row>1</xdr:row>
      <xdr:rowOff>47950</xdr:rowOff>
    </xdr:from>
    <xdr:to>
      <xdr:col>2</xdr:col>
      <xdr:colOff>11244792</xdr:colOff>
      <xdr:row>1</xdr:row>
      <xdr:rowOff>355445</xdr:rowOff>
    </xdr:to>
    <xdr:pic>
      <xdr:nvPicPr>
        <xdr:cNvPr id="3" name="Obrázek 5" descr="SFZP_krivky_H">
          <a:extLst>
            <a:ext uri="{FF2B5EF4-FFF2-40B4-BE49-F238E27FC236}">
              <a16:creationId xmlns:a16="http://schemas.microsoft.com/office/drawing/2014/main" id="{369C1E1E-49E6-4906-8D45-716D41DA2A6B}"/>
            </a:ext>
          </a:extLst>
        </xdr:cNvPr>
        <xdr:cNvPicPr>
          <a:picLocks noChangeAspect="1"/>
        </xdr:cNvPicPr>
      </xdr:nvPicPr>
      <xdr:blipFill>
        <a:blip xmlns:r="http://schemas.openxmlformats.org/officeDocument/2006/relationships" r:embed="rId2"/>
        <a:stretch/>
      </xdr:blipFill>
      <xdr:spPr bwMode="auto">
        <a:xfrm>
          <a:off x="13464117" y="247975"/>
          <a:ext cx="0" cy="307495"/>
        </a:xfrm>
        <a:prstGeom prst="rect">
          <a:avLst/>
        </a:prstGeom>
        <a:noFill/>
        <a:ln>
          <a:noFill/>
        </a:ln>
      </xdr:spPr>
    </xdr:pic>
    <xdr:clientData/>
  </xdr:twoCellAnchor>
  <xdr:twoCellAnchor editAs="oneCell">
    <xdr:from>
      <xdr:col>2</xdr:col>
      <xdr:colOff>12220575</xdr:colOff>
      <xdr:row>1</xdr:row>
      <xdr:rowOff>57151</xdr:rowOff>
    </xdr:from>
    <xdr:to>
      <xdr:col>3</xdr:col>
      <xdr:colOff>0</xdr:colOff>
      <xdr:row>1</xdr:row>
      <xdr:rowOff>372877</xdr:rowOff>
    </xdr:to>
    <xdr:pic>
      <xdr:nvPicPr>
        <xdr:cNvPr id="4" name="Obrázek 3" descr="SFZP_krivky_H">
          <a:extLst>
            <a:ext uri="{FF2B5EF4-FFF2-40B4-BE49-F238E27FC236}">
              <a16:creationId xmlns:a16="http://schemas.microsoft.com/office/drawing/2014/main" id="{0F6F2574-73E0-4952-89E8-A1C0389008B0}"/>
            </a:ext>
          </a:extLst>
        </xdr:cNvPr>
        <xdr:cNvPicPr>
          <a:picLocks noChangeAspect="1"/>
        </xdr:cNvPicPr>
      </xdr:nvPicPr>
      <xdr:blipFill>
        <a:blip xmlns:r="http://schemas.openxmlformats.org/officeDocument/2006/relationships" r:embed="rId2"/>
        <a:stretch/>
      </xdr:blipFill>
      <xdr:spPr bwMode="auto">
        <a:xfrm>
          <a:off x="13249275" y="257176"/>
          <a:ext cx="1144217" cy="315726"/>
        </a:xfrm>
        <a:prstGeom prst="rect">
          <a:avLst/>
        </a:prstGeom>
        <a:noFill/>
        <a:ln>
          <a:noFill/>
        </a:ln>
      </xdr:spPr>
    </xdr:pic>
    <xdr:clientData/>
  </xdr:twoCellAnchor>
  <xdr:twoCellAnchor editAs="oneCell">
    <xdr:from>
      <xdr:col>1</xdr:col>
      <xdr:colOff>85725</xdr:colOff>
      <xdr:row>1</xdr:row>
      <xdr:rowOff>76200</xdr:rowOff>
    </xdr:from>
    <xdr:to>
      <xdr:col>1</xdr:col>
      <xdr:colOff>85725</xdr:colOff>
      <xdr:row>1</xdr:row>
      <xdr:rowOff>361950</xdr:rowOff>
    </xdr:to>
    <xdr:pic>
      <xdr:nvPicPr>
        <xdr:cNvPr id="5" name="Obrázek 4" descr="C:\Users\lfrublingova\AppData\Local\Microsoft\Windows\INetCache\Content.Word\OPZP 2021_form_zahlavi.jpg">
          <a:extLst>
            <a:ext uri="{FF2B5EF4-FFF2-40B4-BE49-F238E27FC236}">
              <a16:creationId xmlns:a16="http://schemas.microsoft.com/office/drawing/2014/main" id="{B37ED8EF-F531-4A50-BCE8-59D0E2DE67B4}"/>
            </a:ext>
          </a:extLst>
        </xdr:cNvPr>
        <xdr:cNvPicPr/>
      </xdr:nvPicPr>
      <xdr:blipFill>
        <a:blip xmlns:r="http://schemas.openxmlformats.org/officeDocument/2006/relationships" r:embed="rId1"/>
        <a:stretch/>
      </xdr:blipFill>
      <xdr:spPr bwMode="auto">
        <a:xfrm>
          <a:off x="257175" y="276225"/>
          <a:ext cx="1400175" cy="285750"/>
        </a:xfrm>
        <a:prstGeom prst="rect">
          <a:avLst/>
        </a:prstGeom>
        <a:noFill/>
        <a:ln>
          <a:noFill/>
        </a:ln>
      </xdr:spPr>
    </xdr:pic>
    <xdr:clientData/>
  </xdr:twoCellAnchor>
  <xdr:twoCellAnchor editAs="oneCell">
    <xdr:from>
      <xdr:col>1</xdr:col>
      <xdr:colOff>66675</xdr:colOff>
      <xdr:row>1</xdr:row>
      <xdr:rowOff>76200</xdr:rowOff>
    </xdr:from>
    <xdr:to>
      <xdr:col>2</xdr:col>
      <xdr:colOff>381000</xdr:colOff>
      <xdr:row>1</xdr:row>
      <xdr:rowOff>361950</xdr:rowOff>
    </xdr:to>
    <xdr:pic>
      <xdr:nvPicPr>
        <xdr:cNvPr id="6" name="Obrázek 5" descr="C:\Users\lfrublingova\AppData\Local\Microsoft\Windows\INetCache\Content.Word\OPZP 2021_form_zahlavi.jpg">
          <a:extLst>
            <a:ext uri="{FF2B5EF4-FFF2-40B4-BE49-F238E27FC236}">
              <a16:creationId xmlns:a16="http://schemas.microsoft.com/office/drawing/2014/main" id="{DC0CE46D-D94B-4AE8-A1C1-13A081A8356F}"/>
            </a:ext>
          </a:extLst>
        </xdr:cNvPr>
        <xdr:cNvPicPr/>
      </xdr:nvPicPr>
      <xdr:blipFill>
        <a:blip xmlns:r="http://schemas.openxmlformats.org/officeDocument/2006/relationships" r:embed="rId1"/>
        <a:stretch/>
      </xdr:blipFill>
      <xdr:spPr bwMode="auto">
        <a:xfrm>
          <a:off x="238125" y="276225"/>
          <a:ext cx="1400175" cy="285750"/>
        </a:xfrm>
        <a:prstGeom prst="rect">
          <a:avLst/>
        </a:prstGeom>
        <a:noFill/>
        <a:ln>
          <a:noFill/>
        </a:ln>
      </xdr:spPr>
    </xdr:pic>
    <xdr:clientData/>
  </xdr:twoCellAnchor>
  <xdr:twoCellAnchor editAs="oneCell">
    <xdr:from>
      <xdr:col>2</xdr:col>
      <xdr:colOff>9982200</xdr:colOff>
      <xdr:row>1</xdr:row>
      <xdr:rowOff>69398</xdr:rowOff>
    </xdr:from>
    <xdr:to>
      <xdr:col>2</xdr:col>
      <xdr:colOff>11065185</xdr:colOff>
      <xdr:row>1</xdr:row>
      <xdr:rowOff>369855</xdr:rowOff>
    </xdr:to>
    <xdr:pic>
      <xdr:nvPicPr>
        <xdr:cNvPr id="7" name="Obrázek 5" descr="SFZP_krivky_H">
          <a:extLst>
            <a:ext uri="{FF2B5EF4-FFF2-40B4-BE49-F238E27FC236}">
              <a16:creationId xmlns:a16="http://schemas.microsoft.com/office/drawing/2014/main" id="{23EB6723-3AA0-4D56-BA35-57AC10613573}"/>
            </a:ext>
          </a:extLst>
        </xdr:cNvPr>
        <xdr:cNvPicPr>
          <a:picLocks noChangeAspect="1"/>
        </xdr:cNvPicPr>
      </xdr:nvPicPr>
      <xdr:blipFill>
        <a:blip xmlns:r="http://schemas.openxmlformats.org/officeDocument/2006/relationships" r:embed="rId2"/>
        <a:stretch/>
      </xdr:blipFill>
      <xdr:spPr bwMode="auto">
        <a:xfrm>
          <a:off x="11010900" y="269423"/>
          <a:ext cx="1082985" cy="3004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62178</xdr:rowOff>
    </xdr:from>
    <xdr:to>
      <xdr:col>3</xdr:col>
      <xdr:colOff>734218</xdr:colOff>
      <xdr:row>1</xdr:row>
      <xdr:rowOff>924190</xdr:rowOff>
    </xdr:to>
    <xdr:pic>
      <xdr:nvPicPr>
        <xdr:cNvPr id="2" name="Obrázek 1" descr="C:\Users\lfrublingova\AppData\Local\Microsoft\Windows\INetCache\Content.Word\OPZP 2021_form_zahlavi.jpg">
          <a:extLst>
            <a:ext uri="{FF2B5EF4-FFF2-40B4-BE49-F238E27FC236}">
              <a16:creationId xmlns:a16="http://schemas.microsoft.com/office/drawing/2014/main" id="{F68576E0-C0D4-42D8-88E9-E289CFAD1F96}"/>
            </a:ext>
          </a:extLst>
        </xdr:cNvPr>
        <xdr:cNvPicPr/>
      </xdr:nvPicPr>
      <xdr:blipFill>
        <a:blip xmlns:r="http://schemas.openxmlformats.org/officeDocument/2006/relationships" r:embed="rId1"/>
        <a:stretch/>
      </xdr:blipFill>
      <xdr:spPr bwMode="auto">
        <a:xfrm>
          <a:off x="219075" y="252678"/>
          <a:ext cx="1981993" cy="404812"/>
        </a:xfrm>
        <a:prstGeom prst="rect">
          <a:avLst/>
        </a:prstGeom>
        <a:noFill/>
        <a:ln>
          <a:noFill/>
        </a:ln>
      </xdr:spPr>
    </xdr:pic>
    <xdr:clientData/>
  </xdr:twoCellAnchor>
  <xdr:twoCellAnchor editAs="oneCell">
    <xdr:from>
      <xdr:col>17</xdr:col>
      <xdr:colOff>1227666</xdr:colOff>
      <xdr:row>1</xdr:row>
      <xdr:rowOff>0</xdr:rowOff>
    </xdr:from>
    <xdr:to>
      <xdr:col>19</xdr:col>
      <xdr:colOff>552447</xdr:colOff>
      <xdr:row>1</xdr:row>
      <xdr:rowOff>956904</xdr:rowOff>
    </xdr:to>
    <xdr:pic>
      <xdr:nvPicPr>
        <xdr:cNvPr id="3" name="Obrázek 5" descr="SFZP_krivky_H">
          <a:extLst>
            <a:ext uri="{FF2B5EF4-FFF2-40B4-BE49-F238E27FC236}">
              <a16:creationId xmlns:a16="http://schemas.microsoft.com/office/drawing/2014/main" id="{DDC14585-CBDE-4F69-A529-AFE40EB3F6F0}"/>
            </a:ext>
          </a:extLst>
        </xdr:cNvPr>
        <xdr:cNvPicPr>
          <a:picLocks noChangeAspect="1"/>
        </xdr:cNvPicPr>
      </xdr:nvPicPr>
      <xdr:blipFill>
        <a:blip xmlns:r="http://schemas.openxmlformats.org/officeDocument/2006/relationships" r:embed="rId2"/>
        <a:stretch/>
      </xdr:blipFill>
      <xdr:spPr bwMode="auto">
        <a:xfrm>
          <a:off x="24144816" y="190500"/>
          <a:ext cx="1820331" cy="49970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58423</xdr:colOff>
      <xdr:row>1</xdr:row>
      <xdr:rowOff>68422</xdr:rowOff>
    </xdr:from>
    <xdr:to>
      <xdr:col>1</xdr:col>
      <xdr:colOff>58423</xdr:colOff>
      <xdr:row>2</xdr:row>
      <xdr:rowOff>46931</xdr:rowOff>
    </xdr:to>
    <xdr:pic>
      <xdr:nvPicPr>
        <xdr:cNvPr id="2" name="Obrázek 1" descr="C:\Users\lfrublingova\AppData\Local\Microsoft\Windows\INetCache\Content.Word\OPZP 2021_form_zahlavi.jpg">
          <a:extLst>
            <a:ext uri="{FF2B5EF4-FFF2-40B4-BE49-F238E27FC236}">
              <a16:creationId xmlns:a16="http://schemas.microsoft.com/office/drawing/2014/main" id="{2B8DBC10-0AA2-46B3-BC48-3AED3C44ED6D}"/>
            </a:ext>
          </a:extLst>
        </xdr:cNvPr>
        <xdr:cNvPicPr/>
      </xdr:nvPicPr>
      <xdr:blipFill>
        <a:blip xmlns:r="http://schemas.openxmlformats.org/officeDocument/2006/relationships" r:embed="rId1"/>
        <a:stretch/>
      </xdr:blipFill>
      <xdr:spPr bwMode="auto">
        <a:xfrm>
          <a:off x="229873" y="268447"/>
          <a:ext cx="0" cy="254734"/>
        </a:xfrm>
        <a:prstGeom prst="rect">
          <a:avLst/>
        </a:prstGeom>
        <a:noFill/>
        <a:ln>
          <a:noFill/>
        </a:ln>
      </xdr:spPr>
    </xdr:pic>
    <xdr:clientData/>
  </xdr:twoCellAnchor>
  <xdr:twoCellAnchor editAs="oneCell">
    <xdr:from>
      <xdr:col>2</xdr:col>
      <xdr:colOff>12435417</xdr:colOff>
      <xdr:row>1</xdr:row>
      <xdr:rowOff>47950</xdr:rowOff>
    </xdr:from>
    <xdr:to>
      <xdr:col>2</xdr:col>
      <xdr:colOff>11244792</xdr:colOff>
      <xdr:row>2</xdr:row>
      <xdr:rowOff>79220</xdr:rowOff>
    </xdr:to>
    <xdr:pic>
      <xdr:nvPicPr>
        <xdr:cNvPr id="3" name="Obrázek 5" descr="SFZP_krivky_H">
          <a:extLst>
            <a:ext uri="{FF2B5EF4-FFF2-40B4-BE49-F238E27FC236}">
              <a16:creationId xmlns:a16="http://schemas.microsoft.com/office/drawing/2014/main" id="{154DD238-158D-4749-91BB-7AFAD580D611}"/>
            </a:ext>
          </a:extLst>
        </xdr:cNvPr>
        <xdr:cNvPicPr>
          <a:picLocks noChangeAspect="1"/>
        </xdr:cNvPicPr>
      </xdr:nvPicPr>
      <xdr:blipFill>
        <a:blip xmlns:r="http://schemas.openxmlformats.org/officeDocument/2006/relationships" r:embed="rId2"/>
        <a:stretch/>
      </xdr:blipFill>
      <xdr:spPr bwMode="auto">
        <a:xfrm>
          <a:off x="12502092" y="247975"/>
          <a:ext cx="0" cy="307495"/>
        </a:xfrm>
        <a:prstGeom prst="rect">
          <a:avLst/>
        </a:prstGeom>
        <a:noFill/>
        <a:ln>
          <a:noFill/>
        </a:ln>
      </xdr:spPr>
    </xdr:pic>
    <xdr:clientData/>
  </xdr:twoCellAnchor>
  <xdr:twoCellAnchor editAs="oneCell">
    <xdr:from>
      <xdr:col>2</xdr:col>
      <xdr:colOff>12220575</xdr:colOff>
      <xdr:row>1</xdr:row>
      <xdr:rowOff>57151</xdr:rowOff>
    </xdr:from>
    <xdr:to>
      <xdr:col>3</xdr:col>
      <xdr:colOff>0</xdr:colOff>
      <xdr:row>2</xdr:row>
      <xdr:rowOff>96652</xdr:rowOff>
    </xdr:to>
    <xdr:pic>
      <xdr:nvPicPr>
        <xdr:cNvPr id="4" name="Obrázek 3" descr="SFZP_krivky_H">
          <a:extLst>
            <a:ext uri="{FF2B5EF4-FFF2-40B4-BE49-F238E27FC236}">
              <a16:creationId xmlns:a16="http://schemas.microsoft.com/office/drawing/2014/main" id="{EA15D07E-706C-453B-B8CD-342774243E80}"/>
            </a:ext>
          </a:extLst>
        </xdr:cNvPr>
        <xdr:cNvPicPr>
          <a:picLocks noChangeAspect="1"/>
        </xdr:cNvPicPr>
      </xdr:nvPicPr>
      <xdr:blipFill>
        <a:blip xmlns:r="http://schemas.openxmlformats.org/officeDocument/2006/relationships" r:embed="rId2"/>
        <a:stretch/>
      </xdr:blipFill>
      <xdr:spPr bwMode="auto">
        <a:xfrm>
          <a:off x="12506325" y="257176"/>
          <a:ext cx="0" cy="315726"/>
        </a:xfrm>
        <a:prstGeom prst="rect">
          <a:avLst/>
        </a:prstGeom>
        <a:noFill/>
        <a:ln>
          <a:noFill/>
        </a:ln>
      </xdr:spPr>
    </xdr:pic>
    <xdr:clientData/>
  </xdr:twoCellAnchor>
  <xdr:twoCellAnchor editAs="oneCell">
    <xdr:from>
      <xdr:col>1</xdr:col>
      <xdr:colOff>85725</xdr:colOff>
      <xdr:row>1</xdr:row>
      <xdr:rowOff>76200</xdr:rowOff>
    </xdr:from>
    <xdr:to>
      <xdr:col>1</xdr:col>
      <xdr:colOff>85725</xdr:colOff>
      <xdr:row>2</xdr:row>
      <xdr:rowOff>85725</xdr:rowOff>
    </xdr:to>
    <xdr:pic>
      <xdr:nvPicPr>
        <xdr:cNvPr id="5" name="Obrázek 4" descr="C:\Users\lfrublingova\AppData\Local\Microsoft\Windows\INetCache\Content.Word\OPZP 2021_form_zahlavi.jpg">
          <a:extLst>
            <a:ext uri="{FF2B5EF4-FFF2-40B4-BE49-F238E27FC236}">
              <a16:creationId xmlns:a16="http://schemas.microsoft.com/office/drawing/2014/main" id="{08F0E1B3-C044-4D4F-ACE8-65566FCAABBC}"/>
            </a:ext>
          </a:extLst>
        </xdr:cNvPr>
        <xdr:cNvPicPr/>
      </xdr:nvPicPr>
      <xdr:blipFill>
        <a:blip xmlns:r="http://schemas.openxmlformats.org/officeDocument/2006/relationships" r:embed="rId1"/>
        <a:stretch/>
      </xdr:blipFill>
      <xdr:spPr bwMode="auto">
        <a:xfrm>
          <a:off x="257175" y="276225"/>
          <a:ext cx="0" cy="285750"/>
        </a:xfrm>
        <a:prstGeom prst="rect">
          <a:avLst/>
        </a:prstGeom>
        <a:noFill/>
        <a:ln>
          <a:noFill/>
        </a:ln>
      </xdr:spPr>
    </xdr:pic>
    <xdr:clientData/>
  </xdr:twoCellAnchor>
  <xdr:twoCellAnchor editAs="oneCell">
    <xdr:from>
      <xdr:col>1</xdr:col>
      <xdr:colOff>66675</xdr:colOff>
      <xdr:row>1</xdr:row>
      <xdr:rowOff>76200</xdr:rowOff>
    </xdr:from>
    <xdr:to>
      <xdr:col>1</xdr:col>
      <xdr:colOff>66675</xdr:colOff>
      <xdr:row>2</xdr:row>
      <xdr:rowOff>85725</xdr:rowOff>
    </xdr:to>
    <xdr:pic>
      <xdr:nvPicPr>
        <xdr:cNvPr id="6" name="Obrázek 5" descr="C:\Users\lfrublingova\AppData\Local\Microsoft\Windows\INetCache\Content.Word\OPZP 2021_form_zahlavi.jpg">
          <a:extLst>
            <a:ext uri="{FF2B5EF4-FFF2-40B4-BE49-F238E27FC236}">
              <a16:creationId xmlns:a16="http://schemas.microsoft.com/office/drawing/2014/main" id="{411B18AB-3F2F-4096-A76B-D7983EB5D5F1}"/>
            </a:ext>
          </a:extLst>
        </xdr:cNvPr>
        <xdr:cNvPicPr/>
      </xdr:nvPicPr>
      <xdr:blipFill>
        <a:blip xmlns:r="http://schemas.openxmlformats.org/officeDocument/2006/relationships" r:embed="rId1"/>
        <a:stretch/>
      </xdr:blipFill>
      <xdr:spPr bwMode="auto">
        <a:xfrm>
          <a:off x="238125" y="276225"/>
          <a:ext cx="1400175" cy="285750"/>
        </a:xfrm>
        <a:prstGeom prst="rect">
          <a:avLst/>
        </a:prstGeom>
        <a:noFill/>
        <a:ln>
          <a:noFill/>
        </a:ln>
      </xdr:spPr>
    </xdr:pic>
    <xdr:clientData/>
  </xdr:twoCellAnchor>
  <xdr:twoCellAnchor editAs="oneCell">
    <xdr:from>
      <xdr:col>2</xdr:col>
      <xdr:colOff>9982200</xdr:colOff>
      <xdr:row>1</xdr:row>
      <xdr:rowOff>69398</xdr:rowOff>
    </xdr:from>
    <xdr:to>
      <xdr:col>2</xdr:col>
      <xdr:colOff>9982200</xdr:colOff>
      <xdr:row>2</xdr:row>
      <xdr:rowOff>93630</xdr:rowOff>
    </xdr:to>
    <xdr:pic>
      <xdr:nvPicPr>
        <xdr:cNvPr id="7" name="Obrázek 5" descr="SFZP_krivky_H">
          <a:extLst>
            <a:ext uri="{FF2B5EF4-FFF2-40B4-BE49-F238E27FC236}">
              <a16:creationId xmlns:a16="http://schemas.microsoft.com/office/drawing/2014/main" id="{009AB0CB-6443-4FA6-97E7-A14C95884D0F}"/>
            </a:ext>
          </a:extLst>
        </xdr:cNvPr>
        <xdr:cNvPicPr>
          <a:picLocks noChangeAspect="1"/>
        </xdr:cNvPicPr>
      </xdr:nvPicPr>
      <xdr:blipFill>
        <a:blip xmlns:r="http://schemas.openxmlformats.org/officeDocument/2006/relationships" r:embed="rId2"/>
        <a:stretch/>
      </xdr:blipFill>
      <xdr:spPr bwMode="auto">
        <a:xfrm>
          <a:off x="11239500" y="269423"/>
          <a:ext cx="1082985" cy="300457"/>
        </a:xfrm>
        <a:prstGeom prst="rect">
          <a:avLst/>
        </a:prstGeom>
        <a:noFill/>
        <a:ln>
          <a:noFill/>
        </a:ln>
      </xdr:spPr>
    </xdr:pic>
    <xdr:clientData/>
  </xdr:twoCellAnchor>
  <xdr:twoCellAnchor editAs="oneCell">
    <xdr:from>
      <xdr:col>1</xdr:col>
      <xdr:colOff>133350</xdr:colOff>
      <xdr:row>1</xdr:row>
      <xdr:rowOff>104775</xdr:rowOff>
    </xdr:from>
    <xdr:to>
      <xdr:col>2</xdr:col>
      <xdr:colOff>447675</xdr:colOff>
      <xdr:row>1</xdr:row>
      <xdr:rowOff>390525</xdr:rowOff>
    </xdr:to>
    <xdr:pic>
      <xdr:nvPicPr>
        <xdr:cNvPr id="8" name="Obrázek 7" descr="C:\Users\lfrublingova\AppData\Local\Microsoft\Windows\INetCache\Content.Word\OPZP 2021_form_zahlavi.jpg">
          <a:extLst>
            <a:ext uri="{FF2B5EF4-FFF2-40B4-BE49-F238E27FC236}">
              <a16:creationId xmlns:a16="http://schemas.microsoft.com/office/drawing/2014/main" id="{4F216049-969D-4BA9-BC72-C5C95621A7EE}"/>
            </a:ext>
          </a:extLst>
        </xdr:cNvPr>
        <xdr:cNvPicPr/>
      </xdr:nvPicPr>
      <xdr:blipFill>
        <a:blip xmlns:r="http://schemas.openxmlformats.org/officeDocument/2006/relationships" r:embed="rId1"/>
        <a:stretch/>
      </xdr:blipFill>
      <xdr:spPr bwMode="auto">
        <a:xfrm>
          <a:off x="304800" y="304800"/>
          <a:ext cx="1400175" cy="285750"/>
        </a:xfrm>
        <a:prstGeom prst="rect">
          <a:avLst/>
        </a:prstGeom>
        <a:noFill/>
        <a:ln>
          <a:noFill/>
        </a:ln>
      </xdr:spPr>
    </xdr:pic>
    <xdr:clientData/>
  </xdr:twoCellAnchor>
  <xdr:twoCellAnchor editAs="oneCell">
    <xdr:from>
      <xdr:col>2</xdr:col>
      <xdr:colOff>10010775</xdr:colOff>
      <xdr:row>1</xdr:row>
      <xdr:rowOff>104775</xdr:rowOff>
    </xdr:from>
    <xdr:to>
      <xdr:col>2</xdr:col>
      <xdr:colOff>11093760</xdr:colOff>
      <xdr:row>1</xdr:row>
      <xdr:rowOff>405232</xdr:rowOff>
    </xdr:to>
    <xdr:pic>
      <xdr:nvPicPr>
        <xdr:cNvPr id="9" name="Obrázek 5" descr="SFZP_krivky_H">
          <a:extLst>
            <a:ext uri="{FF2B5EF4-FFF2-40B4-BE49-F238E27FC236}">
              <a16:creationId xmlns:a16="http://schemas.microsoft.com/office/drawing/2014/main" id="{5190D684-BAC4-4C90-974D-1F4E4BBC47A6}"/>
            </a:ext>
          </a:extLst>
        </xdr:cNvPr>
        <xdr:cNvPicPr>
          <a:picLocks noChangeAspect="1"/>
        </xdr:cNvPicPr>
      </xdr:nvPicPr>
      <xdr:blipFill>
        <a:blip xmlns:r="http://schemas.openxmlformats.org/officeDocument/2006/relationships" r:embed="rId2"/>
        <a:stretch/>
      </xdr:blipFill>
      <xdr:spPr bwMode="auto">
        <a:xfrm>
          <a:off x="11268075" y="304800"/>
          <a:ext cx="1082985" cy="30045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A32"/>
  <sheetViews>
    <sheetView topLeftCell="C1" zoomScale="50" zoomScaleNormal="50" workbookViewId="0">
      <pane ySplit="5" topLeftCell="A12" activePane="bottomLeft" state="frozen"/>
      <selection activeCell="P12" sqref="P12"/>
      <selection pane="bottomLeft" activeCell="K20" sqref="K20"/>
    </sheetView>
  </sheetViews>
  <sheetFormatPr defaultColWidth="9.140625" defaultRowHeight="15" x14ac:dyDescent="0.25"/>
  <cols>
    <col min="1" max="1" width="2.5703125" style="1" bestFit="1" customWidth="1"/>
    <col min="2" max="2" width="10.7109375" style="1" bestFit="1" customWidth="1"/>
    <col min="3" max="3" width="8.7109375" style="2" bestFit="1" customWidth="1"/>
    <col min="4" max="4" width="35.7109375" style="3" bestFit="1" customWidth="1"/>
    <col min="5" max="5" width="9.42578125" style="4" bestFit="1" customWidth="1"/>
    <col min="6" max="6" width="22.7109375" style="4" customWidth="1"/>
    <col min="7" max="7" width="10.7109375" style="4" customWidth="1"/>
    <col min="8" max="8" width="35.7109375" style="5" bestFit="1" customWidth="1"/>
    <col min="9" max="9" width="43.140625" style="3" customWidth="1"/>
    <col min="10" max="10" width="39" style="3" customWidth="1"/>
    <col min="11" max="11" width="18.7109375" style="6" bestFit="1" customWidth="1"/>
    <col min="12" max="12" width="11.5703125" style="6" bestFit="1" customWidth="1"/>
    <col min="13" max="13" width="14.7109375" style="7" bestFit="1" customWidth="1"/>
    <col min="14" max="15" width="14.7109375" style="6" bestFit="1" customWidth="1"/>
    <col min="16" max="16" width="32.140625" style="6" bestFit="1" customWidth="1"/>
    <col min="17" max="18" width="18.7109375" style="8" bestFit="1" customWidth="1"/>
    <col min="19" max="19" width="18.7109375" style="6" bestFit="1" customWidth="1"/>
    <col min="20" max="20" width="14.28515625" style="6" bestFit="1" customWidth="1"/>
    <col min="21" max="21" width="9.140625" style="1" bestFit="1"/>
    <col min="22" max="22" width="24.140625" style="1" bestFit="1" customWidth="1"/>
    <col min="23" max="23" width="23.140625" style="1" customWidth="1"/>
    <col min="24" max="24" width="11.28515625" style="1" bestFit="1" customWidth="1"/>
    <col min="25" max="25" width="9.140625" style="1" bestFit="1"/>
    <col min="26" max="16384" width="9.140625" style="1"/>
  </cols>
  <sheetData>
    <row r="2" spans="2:27" s="9" customFormat="1" ht="43.5" customHeight="1" x14ac:dyDescent="0.25">
      <c r="B2" s="130" t="s">
        <v>190</v>
      </c>
      <c r="C2" s="131"/>
      <c r="D2" s="131"/>
      <c r="E2" s="131"/>
      <c r="F2" s="131"/>
      <c r="G2" s="131"/>
      <c r="H2" s="131"/>
      <c r="I2" s="131"/>
      <c r="J2" s="131"/>
      <c r="K2" s="131"/>
      <c r="L2" s="131"/>
      <c r="M2" s="131"/>
      <c r="N2" s="131"/>
      <c r="O2" s="131"/>
      <c r="P2" s="131"/>
      <c r="Q2" s="131"/>
      <c r="R2" s="131"/>
      <c r="S2" s="131"/>
      <c r="T2" s="132"/>
      <c r="U2" s="1"/>
      <c r="V2" s="1"/>
      <c r="W2" s="10"/>
      <c r="X2" s="10"/>
      <c r="Y2" s="10"/>
      <c r="Z2" s="10"/>
      <c r="AA2" s="10"/>
    </row>
    <row r="3" spans="2:27" s="11" customFormat="1" ht="22.7" customHeight="1" x14ac:dyDescent="0.25">
      <c r="B3" s="133" t="s">
        <v>0</v>
      </c>
      <c r="C3" s="134"/>
      <c r="D3" s="134"/>
      <c r="E3" s="135"/>
      <c r="F3" s="17"/>
      <c r="G3" s="136" t="s">
        <v>1</v>
      </c>
      <c r="H3" s="137"/>
      <c r="I3" s="137"/>
      <c r="J3" s="137"/>
      <c r="K3" s="138"/>
      <c r="L3" s="139" t="s">
        <v>2</v>
      </c>
      <c r="M3" s="140"/>
      <c r="N3" s="140"/>
      <c r="O3" s="140"/>
      <c r="P3" s="140"/>
      <c r="Q3" s="140"/>
      <c r="R3" s="140"/>
      <c r="S3" s="140"/>
      <c r="T3" s="141"/>
      <c r="U3" s="12"/>
      <c r="V3" s="12"/>
      <c r="W3" s="13"/>
      <c r="X3" s="13"/>
      <c r="Y3" s="13"/>
      <c r="Z3" s="13"/>
      <c r="AA3" s="13"/>
    </row>
    <row r="4" spans="2:27" s="14" customFormat="1" ht="25.5" customHeight="1" x14ac:dyDescent="0.25">
      <c r="B4" s="142" t="s">
        <v>3</v>
      </c>
      <c r="C4" s="144" t="s">
        <v>4</v>
      </c>
      <c r="D4" s="145"/>
      <c r="E4" s="146" t="s">
        <v>5</v>
      </c>
      <c r="F4" s="156" t="s">
        <v>37</v>
      </c>
      <c r="G4" s="148" t="s">
        <v>6</v>
      </c>
      <c r="H4" s="149"/>
      <c r="I4" s="150" t="s">
        <v>7</v>
      </c>
      <c r="J4" s="150" t="s">
        <v>8</v>
      </c>
      <c r="K4" s="152" t="s">
        <v>9</v>
      </c>
      <c r="L4" s="112" t="s">
        <v>10</v>
      </c>
      <c r="M4" s="112" t="s">
        <v>11</v>
      </c>
      <c r="N4" s="110" t="s">
        <v>12</v>
      </c>
      <c r="O4" s="110" t="s">
        <v>13</v>
      </c>
      <c r="P4" s="110" t="s">
        <v>14</v>
      </c>
      <c r="Q4" s="110" t="s">
        <v>15</v>
      </c>
      <c r="R4" s="110"/>
      <c r="S4" s="110"/>
      <c r="T4" s="154" t="s">
        <v>16</v>
      </c>
      <c r="U4" s="6"/>
      <c r="V4" s="6"/>
      <c r="W4" s="6"/>
    </row>
    <row r="5" spans="2:27" s="4" customFormat="1" ht="48" customHeight="1" thickBot="1" x14ac:dyDescent="0.3">
      <c r="B5" s="143"/>
      <c r="C5" s="26" t="s">
        <v>17</v>
      </c>
      <c r="D5" s="26" t="s">
        <v>18</v>
      </c>
      <c r="E5" s="147"/>
      <c r="F5" s="157"/>
      <c r="G5" s="32" t="s">
        <v>19</v>
      </c>
      <c r="H5" s="32" t="s">
        <v>20</v>
      </c>
      <c r="I5" s="151"/>
      <c r="J5" s="151"/>
      <c r="K5" s="153"/>
      <c r="L5" s="113"/>
      <c r="M5" s="113"/>
      <c r="N5" s="111"/>
      <c r="O5" s="111"/>
      <c r="P5" s="111" t="s">
        <v>21</v>
      </c>
      <c r="Q5" s="33" t="s">
        <v>22</v>
      </c>
      <c r="R5" s="33" t="s">
        <v>23</v>
      </c>
      <c r="S5" s="33" t="s">
        <v>24</v>
      </c>
      <c r="T5" s="155"/>
      <c r="U5" s="6"/>
      <c r="V5" s="6"/>
    </row>
    <row r="6" spans="2:27" s="15" customFormat="1" ht="45" x14ac:dyDescent="0.25">
      <c r="B6" s="108" t="s">
        <v>25</v>
      </c>
      <c r="C6" s="118" t="s">
        <v>26</v>
      </c>
      <c r="D6" s="120" t="s">
        <v>27</v>
      </c>
      <c r="E6" s="52" t="s">
        <v>49</v>
      </c>
      <c r="F6" s="53" t="s">
        <v>50</v>
      </c>
      <c r="G6" s="54" t="s">
        <v>51</v>
      </c>
      <c r="H6" s="53" t="s">
        <v>52</v>
      </c>
      <c r="I6" s="53" t="s">
        <v>53</v>
      </c>
      <c r="J6" s="53" t="s">
        <v>43</v>
      </c>
      <c r="K6" s="55" t="s">
        <v>54</v>
      </c>
      <c r="L6" s="55" t="s">
        <v>42</v>
      </c>
      <c r="M6" s="54" t="s">
        <v>55</v>
      </c>
      <c r="N6" s="54" t="s">
        <v>55</v>
      </c>
      <c r="O6" s="56">
        <v>45077</v>
      </c>
      <c r="P6" s="55" t="s">
        <v>56</v>
      </c>
      <c r="Q6" s="57">
        <f t="shared" ref="Q6:Q7" si="0">R6/0.5</f>
        <v>1000000000</v>
      </c>
      <c r="R6" s="57">
        <v>500000000</v>
      </c>
      <c r="S6" s="58">
        <f t="shared" ref="S6:S13" si="1">Q6-R6</f>
        <v>500000000</v>
      </c>
      <c r="T6" s="59" t="s">
        <v>39</v>
      </c>
    </row>
    <row r="7" spans="2:27" s="15" customFormat="1" ht="45.75" thickBot="1" x14ac:dyDescent="0.3">
      <c r="B7" s="109"/>
      <c r="C7" s="119"/>
      <c r="D7" s="121"/>
      <c r="E7" s="41" t="s">
        <v>57</v>
      </c>
      <c r="F7" s="37" t="s">
        <v>58</v>
      </c>
      <c r="G7" s="23" t="s">
        <v>51</v>
      </c>
      <c r="H7" s="37" t="s">
        <v>52</v>
      </c>
      <c r="I7" s="37" t="s">
        <v>53</v>
      </c>
      <c r="J7" s="37" t="s">
        <v>43</v>
      </c>
      <c r="K7" s="27" t="s">
        <v>59</v>
      </c>
      <c r="L7" s="27" t="s">
        <v>42</v>
      </c>
      <c r="M7" s="23" t="s">
        <v>55</v>
      </c>
      <c r="N7" s="23" t="s">
        <v>55</v>
      </c>
      <c r="O7" s="28">
        <v>45077</v>
      </c>
      <c r="P7" s="27" t="s">
        <v>56</v>
      </c>
      <c r="Q7" s="36">
        <f t="shared" si="0"/>
        <v>1000000000</v>
      </c>
      <c r="R7" s="36">
        <v>500000000</v>
      </c>
      <c r="S7" s="34">
        <f t="shared" si="1"/>
        <v>500000000</v>
      </c>
      <c r="T7" s="35" t="s">
        <v>39</v>
      </c>
    </row>
    <row r="8" spans="2:27" s="15" customFormat="1" ht="165.75" thickBot="1" x14ac:dyDescent="0.3">
      <c r="B8" s="109"/>
      <c r="C8" s="44" t="s">
        <v>28</v>
      </c>
      <c r="D8" s="43" t="s">
        <v>29</v>
      </c>
      <c r="E8" s="60" t="s">
        <v>61</v>
      </c>
      <c r="F8" s="61" t="s">
        <v>62</v>
      </c>
      <c r="G8" s="62" t="s">
        <v>63</v>
      </c>
      <c r="H8" s="61" t="s">
        <v>64</v>
      </c>
      <c r="I8" s="61" t="s">
        <v>65</v>
      </c>
      <c r="J8" s="61" t="s">
        <v>43</v>
      </c>
      <c r="K8" s="63" t="s">
        <v>60</v>
      </c>
      <c r="L8" s="63" t="s">
        <v>42</v>
      </c>
      <c r="M8" s="62" t="s">
        <v>55</v>
      </c>
      <c r="N8" s="62" t="s">
        <v>55</v>
      </c>
      <c r="O8" s="64">
        <v>45077</v>
      </c>
      <c r="P8" s="63" t="s">
        <v>181</v>
      </c>
      <c r="Q8" s="65">
        <f>R8/0.75</f>
        <v>1100000000</v>
      </c>
      <c r="R8" s="65">
        <v>825000000</v>
      </c>
      <c r="S8" s="66">
        <f t="shared" si="1"/>
        <v>275000000</v>
      </c>
      <c r="T8" s="67" t="s">
        <v>39</v>
      </c>
    </row>
    <row r="9" spans="2:27" ht="57" customHeight="1" x14ac:dyDescent="0.25">
      <c r="B9" s="109"/>
      <c r="C9" s="114" t="s">
        <v>30</v>
      </c>
      <c r="D9" s="116" t="s">
        <v>31</v>
      </c>
      <c r="E9" s="52" t="s">
        <v>66</v>
      </c>
      <c r="F9" s="53" t="s">
        <v>67</v>
      </c>
      <c r="G9" s="54" t="s">
        <v>68</v>
      </c>
      <c r="H9" s="53" t="s">
        <v>69</v>
      </c>
      <c r="I9" s="68" t="s">
        <v>70</v>
      </c>
      <c r="J9" s="53" t="s">
        <v>40</v>
      </c>
      <c r="K9" s="55" t="s">
        <v>41</v>
      </c>
      <c r="L9" s="55" t="s">
        <v>42</v>
      </c>
      <c r="M9" s="54" t="s">
        <v>71</v>
      </c>
      <c r="N9" s="54" t="s">
        <v>71</v>
      </c>
      <c r="O9" s="56">
        <v>44936</v>
      </c>
      <c r="P9" s="69">
        <v>1</v>
      </c>
      <c r="Q9" s="70">
        <v>2330000000</v>
      </c>
      <c r="R9" s="70">
        <v>2330000000</v>
      </c>
      <c r="S9" s="58">
        <f t="shared" si="1"/>
        <v>0</v>
      </c>
      <c r="T9" s="59" t="s">
        <v>39</v>
      </c>
    </row>
    <row r="10" spans="2:27" ht="57" customHeight="1" x14ac:dyDescent="0.25">
      <c r="B10" s="109"/>
      <c r="C10" s="115"/>
      <c r="D10" s="117"/>
      <c r="E10" s="41" t="s">
        <v>72</v>
      </c>
      <c r="F10" s="71" t="s">
        <v>73</v>
      </c>
      <c r="G10" s="23" t="s">
        <v>74</v>
      </c>
      <c r="H10" s="37" t="s">
        <v>75</v>
      </c>
      <c r="I10" s="37" t="s">
        <v>76</v>
      </c>
      <c r="J10" s="37" t="s">
        <v>43</v>
      </c>
      <c r="K10" s="27" t="s">
        <v>41</v>
      </c>
      <c r="L10" s="27" t="s">
        <v>42</v>
      </c>
      <c r="M10" s="23" t="s">
        <v>77</v>
      </c>
      <c r="N10" s="23" t="s">
        <v>77</v>
      </c>
      <c r="O10" s="28">
        <v>45044</v>
      </c>
      <c r="P10" s="29">
        <v>0.85</v>
      </c>
      <c r="Q10" s="36">
        <f t="shared" ref="Q10" si="2">R10/0.85</f>
        <v>176470588.23529413</v>
      </c>
      <c r="R10" s="36">
        <v>150000000</v>
      </c>
      <c r="S10" s="34">
        <f t="shared" si="1"/>
        <v>26470588.235294133</v>
      </c>
      <c r="T10" s="35" t="s">
        <v>39</v>
      </c>
    </row>
    <row r="11" spans="2:27" ht="57" customHeight="1" x14ac:dyDescent="0.25">
      <c r="B11" s="109"/>
      <c r="C11" s="115"/>
      <c r="D11" s="117"/>
      <c r="E11" s="41" t="s">
        <v>78</v>
      </c>
      <c r="F11" s="71" t="s">
        <v>79</v>
      </c>
      <c r="G11" s="23" t="s">
        <v>80</v>
      </c>
      <c r="H11" s="37" t="s">
        <v>81</v>
      </c>
      <c r="I11" s="37" t="s">
        <v>82</v>
      </c>
      <c r="J11" s="37" t="s">
        <v>43</v>
      </c>
      <c r="K11" s="27" t="s">
        <v>41</v>
      </c>
      <c r="L11" s="27" t="s">
        <v>42</v>
      </c>
      <c r="M11" s="23" t="s">
        <v>77</v>
      </c>
      <c r="N11" s="23" t="s">
        <v>77</v>
      </c>
      <c r="O11" s="28">
        <v>45077</v>
      </c>
      <c r="P11" s="29">
        <v>0.8</v>
      </c>
      <c r="Q11" s="36">
        <f t="shared" ref="Q11:Q12" si="3">R11/0.8</f>
        <v>125000000</v>
      </c>
      <c r="R11" s="36">
        <v>100000000</v>
      </c>
      <c r="S11" s="34">
        <f t="shared" si="1"/>
        <v>25000000</v>
      </c>
      <c r="T11" s="35" t="s">
        <v>39</v>
      </c>
    </row>
    <row r="12" spans="2:27" ht="57" customHeight="1" x14ac:dyDescent="0.25">
      <c r="B12" s="109"/>
      <c r="C12" s="115"/>
      <c r="D12" s="117"/>
      <c r="E12" s="41" t="s">
        <v>83</v>
      </c>
      <c r="F12" s="71" t="s">
        <v>84</v>
      </c>
      <c r="G12" s="23" t="s">
        <v>85</v>
      </c>
      <c r="H12" s="37" t="s">
        <v>86</v>
      </c>
      <c r="I12" s="37" t="s">
        <v>87</v>
      </c>
      <c r="J12" s="37" t="s">
        <v>43</v>
      </c>
      <c r="K12" s="27" t="s">
        <v>41</v>
      </c>
      <c r="L12" s="27" t="s">
        <v>44</v>
      </c>
      <c r="M12" s="23" t="s">
        <v>88</v>
      </c>
      <c r="N12" s="23" t="s">
        <v>88</v>
      </c>
      <c r="O12" s="28">
        <v>44957</v>
      </c>
      <c r="P12" s="29">
        <v>0.8</v>
      </c>
      <c r="Q12" s="36">
        <f t="shared" si="3"/>
        <v>375000000</v>
      </c>
      <c r="R12" s="36">
        <v>300000000</v>
      </c>
      <c r="S12" s="34">
        <f t="shared" si="1"/>
        <v>75000000</v>
      </c>
      <c r="T12" s="35" t="s">
        <v>39</v>
      </c>
    </row>
    <row r="13" spans="2:27" ht="57" customHeight="1" x14ac:dyDescent="0.3">
      <c r="B13" s="109"/>
      <c r="C13" s="115"/>
      <c r="D13" s="117"/>
      <c r="E13" s="41" t="s">
        <v>89</v>
      </c>
      <c r="F13" s="71" t="s">
        <v>90</v>
      </c>
      <c r="G13" s="23" t="s">
        <v>91</v>
      </c>
      <c r="H13" s="37" t="s">
        <v>92</v>
      </c>
      <c r="I13" s="72"/>
      <c r="J13" s="37" t="s">
        <v>43</v>
      </c>
      <c r="K13" s="27" t="s">
        <v>41</v>
      </c>
      <c r="L13" s="27" t="s">
        <v>42</v>
      </c>
      <c r="M13" s="23" t="s">
        <v>93</v>
      </c>
      <c r="N13" s="23" t="s">
        <v>94</v>
      </c>
      <c r="O13" s="28">
        <v>45245</v>
      </c>
      <c r="P13" s="29">
        <v>0.85</v>
      </c>
      <c r="Q13" s="36">
        <f>R13/0.85</f>
        <v>117647058.82352942</v>
      </c>
      <c r="R13" s="36">
        <v>100000000</v>
      </c>
      <c r="S13" s="34">
        <f t="shared" si="1"/>
        <v>17647058.823529422</v>
      </c>
      <c r="T13" s="73" t="s">
        <v>39</v>
      </c>
    </row>
    <row r="14" spans="2:27" ht="111" customHeight="1" x14ac:dyDescent="0.25">
      <c r="B14" s="109"/>
      <c r="C14" s="123" t="s">
        <v>35</v>
      </c>
      <c r="D14" s="125" t="s">
        <v>36</v>
      </c>
      <c r="E14" s="41" t="s">
        <v>100</v>
      </c>
      <c r="F14" s="71" t="s">
        <v>101</v>
      </c>
      <c r="G14" s="23" t="s">
        <v>102</v>
      </c>
      <c r="H14" s="37" t="s">
        <v>103</v>
      </c>
      <c r="I14" s="37" t="s">
        <v>104</v>
      </c>
      <c r="J14" s="37" t="s">
        <v>43</v>
      </c>
      <c r="K14" s="27" t="s">
        <v>41</v>
      </c>
      <c r="L14" s="37" t="s">
        <v>42</v>
      </c>
      <c r="M14" s="23" t="s">
        <v>105</v>
      </c>
      <c r="N14" s="23" t="s">
        <v>105</v>
      </c>
      <c r="O14" s="28">
        <v>44985</v>
      </c>
      <c r="P14" s="29">
        <v>0.7</v>
      </c>
      <c r="Q14" s="36">
        <v>5714285714</v>
      </c>
      <c r="R14" s="36">
        <v>4000000000</v>
      </c>
      <c r="S14" s="36">
        <f t="shared" ref="S14:S18" si="4">Q14-R14</f>
        <v>1714285714</v>
      </c>
      <c r="T14" s="74" t="s">
        <v>39</v>
      </c>
    </row>
    <row r="15" spans="2:27" ht="111" customHeight="1" thickBot="1" x14ac:dyDescent="0.35">
      <c r="B15" s="109"/>
      <c r="C15" s="124"/>
      <c r="D15" s="126"/>
      <c r="E15" s="42" t="s">
        <v>95</v>
      </c>
      <c r="F15" s="75" t="s">
        <v>96</v>
      </c>
      <c r="G15" s="30" t="s">
        <v>97</v>
      </c>
      <c r="H15" s="45" t="s">
        <v>69</v>
      </c>
      <c r="I15" s="76" t="s">
        <v>98</v>
      </c>
      <c r="J15" s="45" t="s">
        <v>40</v>
      </c>
      <c r="K15" s="31" t="s">
        <v>41</v>
      </c>
      <c r="L15" s="31" t="s">
        <v>42</v>
      </c>
      <c r="M15" s="30" t="s">
        <v>99</v>
      </c>
      <c r="N15" s="30" t="s">
        <v>99</v>
      </c>
      <c r="O15" s="38">
        <v>44972</v>
      </c>
      <c r="P15" s="39">
        <v>1</v>
      </c>
      <c r="Q15" s="77">
        <f>R15/1</f>
        <v>750000000</v>
      </c>
      <c r="R15" s="77">
        <v>750000000</v>
      </c>
      <c r="S15" s="77">
        <f t="shared" si="4"/>
        <v>0</v>
      </c>
      <c r="T15" s="40" t="s">
        <v>39</v>
      </c>
    </row>
    <row r="16" spans="2:27" ht="75" x14ac:dyDescent="0.25">
      <c r="B16" s="109"/>
      <c r="C16" s="118" t="s">
        <v>32</v>
      </c>
      <c r="D16" s="127" t="s">
        <v>106</v>
      </c>
      <c r="E16" s="52" t="s">
        <v>107</v>
      </c>
      <c r="F16" s="78" t="s">
        <v>108</v>
      </c>
      <c r="G16" s="54" t="s">
        <v>109</v>
      </c>
      <c r="H16" s="53" t="s">
        <v>110</v>
      </c>
      <c r="I16" s="53" t="s">
        <v>111</v>
      </c>
      <c r="J16" s="53" t="s">
        <v>43</v>
      </c>
      <c r="K16" s="55" t="s">
        <v>41</v>
      </c>
      <c r="L16" s="55" t="s">
        <v>42</v>
      </c>
      <c r="M16" s="54" t="s">
        <v>112</v>
      </c>
      <c r="N16" s="54" t="s">
        <v>88</v>
      </c>
      <c r="O16" s="56">
        <v>45107</v>
      </c>
      <c r="P16" s="55" t="s">
        <v>114</v>
      </c>
      <c r="Q16" s="99">
        <f>R16/0.85</f>
        <v>1411764705.8823531</v>
      </c>
      <c r="R16" s="99">
        <v>1200000000</v>
      </c>
      <c r="S16" s="100">
        <f t="shared" si="4"/>
        <v>211764705.88235307</v>
      </c>
      <c r="T16" s="59" t="s">
        <v>39</v>
      </c>
    </row>
    <row r="17" spans="2:23" ht="105" x14ac:dyDescent="0.25">
      <c r="B17" s="109"/>
      <c r="C17" s="119"/>
      <c r="D17" s="128"/>
      <c r="E17" s="41" t="s">
        <v>115</v>
      </c>
      <c r="F17" s="71" t="s">
        <v>116</v>
      </c>
      <c r="G17" s="23" t="s">
        <v>117</v>
      </c>
      <c r="H17" s="37" t="s">
        <v>118</v>
      </c>
      <c r="I17" s="37" t="s">
        <v>119</v>
      </c>
      <c r="J17" s="37" t="s">
        <v>43</v>
      </c>
      <c r="K17" s="27" t="s">
        <v>41</v>
      </c>
      <c r="L17" s="27" t="s">
        <v>42</v>
      </c>
      <c r="M17" s="23" t="s">
        <v>120</v>
      </c>
      <c r="N17" s="23" t="s">
        <v>121</v>
      </c>
      <c r="O17" s="28" t="s">
        <v>113</v>
      </c>
      <c r="P17" s="27" t="s">
        <v>122</v>
      </c>
      <c r="Q17" s="97">
        <f>R17/0.85</f>
        <v>588235294.11764705</v>
      </c>
      <c r="R17" s="97">
        <v>500000000</v>
      </c>
      <c r="S17" s="98">
        <f t="shared" si="4"/>
        <v>88235294.117647052</v>
      </c>
      <c r="T17" s="35" t="s">
        <v>39</v>
      </c>
      <c r="W17" s="96"/>
    </row>
    <row r="18" spans="2:23" ht="105" x14ac:dyDescent="0.25">
      <c r="B18" s="109"/>
      <c r="C18" s="119"/>
      <c r="D18" s="128"/>
      <c r="E18" s="41" t="s">
        <v>123</v>
      </c>
      <c r="F18" s="79" t="s">
        <v>124</v>
      </c>
      <c r="G18" s="23" t="s">
        <v>125</v>
      </c>
      <c r="H18" s="37" t="s">
        <v>126</v>
      </c>
      <c r="I18" s="37" t="s">
        <v>127</v>
      </c>
      <c r="J18" s="37" t="s">
        <v>43</v>
      </c>
      <c r="K18" s="27" t="s">
        <v>41</v>
      </c>
      <c r="L18" s="27" t="s">
        <v>44</v>
      </c>
      <c r="M18" s="23" t="s">
        <v>112</v>
      </c>
      <c r="N18" s="23" t="s">
        <v>88</v>
      </c>
      <c r="O18" s="28" t="s">
        <v>128</v>
      </c>
      <c r="P18" s="27" t="s">
        <v>129</v>
      </c>
      <c r="Q18" s="36">
        <f>R18/0.85</f>
        <v>588235294.11764705</v>
      </c>
      <c r="R18" s="36">
        <v>500000000</v>
      </c>
      <c r="S18" s="34">
        <f t="shared" si="4"/>
        <v>88235294.117647052</v>
      </c>
      <c r="T18" s="35" t="s">
        <v>39</v>
      </c>
    </row>
    <row r="19" spans="2:23" ht="75.75" customHeight="1" x14ac:dyDescent="0.25">
      <c r="B19" s="109"/>
      <c r="C19" s="122" t="s">
        <v>33</v>
      </c>
      <c r="D19" s="129" t="s">
        <v>34</v>
      </c>
      <c r="E19" s="80" t="s">
        <v>130</v>
      </c>
      <c r="F19" s="81" t="s">
        <v>131</v>
      </c>
      <c r="G19" s="81" t="s">
        <v>132</v>
      </c>
      <c r="H19" s="82" t="s">
        <v>69</v>
      </c>
      <c r="I19" s="82" t="s">
        <v>133</v>
      </c>
      <c r="J19" s="82" t="s">
        <v>40</v>
      </c>
      <c r="K19" s="83" t="s">
        <v>41</v>
      </c>
      <c r="L19" s="83" t="s">
        <v>42</v>
      </c>
      <c r="M19" s="81" t="s">
        <v>71</v>
      </c>
      <c r="N19" s="81" t="s">
        <v>71</v>
      </c>
      <c r="O19" s="84">
        <v>44936</v>
      </c>
      <c r="P19" s="85">
        <v>1</v>
      </c>
      <c r="Q19" s="86">
        <v>1197500000</v>
      </c>
      <c r="R19" s="86">
        <v>1197500000</v>
      </c>
      <c r="S19" s="87">
        <f t="shared" ref="S19:S26" si="5">Q19-R19</f>
        <v>0</v>
      </c>
      <c r="T19" s="88" t="s">
        <v>39</v>
      </c>
    </row>
    <row r="20" spans="2:23" ht="90" x14ac:dyDescent="0.25">
      <c r="B20" s="109"/>
      <c r="C20" s="119"/>
      <c r="D20" s="121"/>
      <c r="E20" s="41" t="s">
        <v>134</v>
      </c>
      <c r="F20" s="23" t="s">
        <v>135</v>
      </c>
      <c r="G20" s="23" t="s">
        <v>136</v>
      </c>
      <c r="H20" s="37" t="s">
        <v>137</v>
      </c>
      <c r="I20" s="89"/>
      <c r="J20" s="37" t="s">
        <v>138</v>
      </c>
      <c r="K20" s="27" t="s">
        <v>41</v>
      </c>
      <c r="L20" s="27" t="s">
        <v>42</v>
      </c>
      <c r="M20" s="23" t="s">
        <v>112</v>
      </c>
      <c r="N20" s="23" t="s">
        <v>112</v>
      </c>
      <c r="O20" s="28">
        <v>45138</v>
      </c>
      <c r="P20" s="27" t="s">
        <v>139</v>
      </c>
      <c r="Q20" s="36">
        <f>R20/0.85</f>
        <v>2776470588.2352943</v>
      </c>
      <c r="R20" s="36">
        <v>2360000000</v>
      </c>
      <c r="S20" s="34">
        <f t="shared" si="5"/>
        <v>416470588.23529434</v>
      </c>
      <c r="T20" s="35" t="s">
        <v>39</v>
      </c>
    </row>
    <row r="21" spans="2:23" ht="105" x14ac:dyDescent="0.25">
      <c r="B21" s="109"/>
      <c r="C21" s="119"/>
      <c r="D21" s="121"/>
      <c r="E21" s="41" t="s">
        <v>140</v>
      </c>
      <c r="F21" s="23" t="s">
        <v>141</v>
      </c>
      <c r="G21" s="23" t="s">
        <v>142</v>
      </c>
      <c r="H21" s="37" t="s">
        <v>143</v>
      </c>
      <c r="I21" s="89"/>
      <c r="J21" s="37" t="s">
        <v>43</v>
      </c>
      <c r="K21" s="27" t="s">
        <v>41</v>
      </c>
      <c r="L21" s="27" t="s">
        <v>42</v>
      </c>
      <c r="M21" s="23" t="s">
        <v>112</v>
      </c>
      <c r="N21" s="23" t="s">
        <v>144</v>
      </c>
      <c r="O21" s="28">
        <v>45138</v>
      </c>
      <c r="P21" s="27" t="s">
        <v>145</v>
      </c>
      <c r="Q21" s="36">
        <f>R21/1</f>
        <v>150000000</v>
      </c>
      <c r="R21" s="36">
        <v>150000000</v>
      </c>
      <c r="S21" s="34">
        <f t="shared" si="5"/>
        <v>0</v>
      </c>
      <c r="T21" s="35" t="s">
        <v>39</v>
      </c>
    </row>
    <row r="22" spans="2:23" ht="60" x14ac:dyDescent="0.25">
      <c r="B22" s="109"/>
      <c r="C22" s="119"/>
      <c r="D22" s="121"/>
      <c r="E22" s="41" t="s">
        <v>146</v>
      </c>
      <c r="F22" s="90" t="s">
        <v>147</v>
      </c>
      <c r="G22" s="23" t="s">
        <v>148</v>
      </c>
      <c r="H22" s="37" t="s">
        <v>149</v>
      </c>
      <c r="I22" s="37" t="s">
        <v>46</v>
      </c>
      <c r="J22" s="37" t="s">
        <v>43</v>
      </c>
      <c r="K22" s="27" t="s">
        <v>41</v>
      </c>
      <c r="L22" s="27" t="s">
        <v>44</v>
      </c>
      <c r="M22" s="23" t="s">
        <v>88</v>
      </c>
      <c r="N22" s="23" t="s">
        <v>88</v>
      </c>
      <c r="O22" s="28">
        <v>44944</v>
      </c>
      <c r="P22" s="27" t="s">
        <v>47</v>
      </c>
      <c r="Q22" s="36">
        <f t="shared" ref="Q22:Q23" si="6">R22/0.85</f>
        <v>1411764705.8823531</v>
      </c>
      <c r="R22" s="36">
        <v>1200000000</v>
      </c>
      <c r="S22" s="34">
        <f t="shared" si="5"/>
        <v>211764705.88235307</v>
      </c>
      <c r="T22" s="35" t="s">
        <v>39</v>
      </c>
    </row>
    <row r="23" spans="2:23" ht="60" x14ac:dyDescent="0.25">
      <c r="B23" s="109"/>
      <c r="C23" s="119"/>
      <c r="D23" s="121"/>
      <c r="E23" s="41" t="s">
        <v>150</v>
      </c>
      <c r="F23" s="90" t="s">
        <v>151</v>
      </c>
      <c r="G23" s="23" t="s">
        <v>45</v>
      </c>
      <c r="H23" s="37" t="s">
        <v>149</v>
      </c>
      <c r="I23" s="37" t="s">
        <v>152</v>
      </c>
      <c r="J23" s="37" t="s">
        <v>43</v>
      </c>
      <c r="K23" s="27" t="s">
        <v>41</v>
      </c>
      <c r="L23" s="27" t="s">
        <v>42</v>
      </c>
      <c r="M23" s="23" t="s">
        <v>88</v>
      </c>
      <c r="N23" s="23" t="s">
        <v>153</v>
      </c>
      <c r="O23" s="28">
        <v>45248</v>
      </c>
      <c r="P23" s="27" t="s">
        <v>154</v>
      </c>
      <c r="Q23" s="91">
        <f t="shared" si="6"/>
        <v>352941176.47058827</v>
      </c>
      <c r="R23" s="36">
        <v>300000000</v>
      </c>
      <c r="S23" s="34">
        <f t="shared" si="5"/>
        <v>52941176.470588267</v>
      </c>
      <c r="T23" s="35" t="s">
        <v>39</v>
      </c>
    </row>
    <row r="24" spans="2:23" ht="75" x14ac:dyDescent="0.25">
      <c r="B24" s="109"/>
      <c r="C24" s="119"/>
      <c r="D24" s="121"/>
      <c r="E24" s="41" t="s">
        <v>155</v>
      </c>
      <c r="F24" s="90" t="s">
        <v>156</v>
      </c>
      <c r="G24" s="23" t="s">
        <v>132</v>
      </c>
      <c r="H24" s="37" t="s">
        <v>157</v>
      </c>
      <c r="I24" s="37" t="s">
        <v>158</v>
      </c>
      <c r="J24" s="37" t="s">
        <v>159</v>
      </c>
      <c r="K24" s="27" t="s">
        <v>160</v>
      </c>
      <c r="L24" s="27" t="s">
        <v>42</v>
      </c>
      <c r="M24" s="23" t="s">
        <v>161</v>
      </c>
      <c r="N24" s="23" t="s">
        <v>161</v>
      </c>
      <c r="O24" s="28">
        <v>44985</v>
      </c>
      <c r="P24" s="27" t="s">
        <v>162</v>
      </c>
      <c r="Q24" s="91">
        <f t="shared" ref="Q24:Q25" si="7">R24</f>
        <v>600000000</v>
      </c>
      <c r="R24" s="36">
        <v>600000000</v>
      </c>
      <c r="S24" s="34">
        <f t="shared" si="5"/>
        <v>0</v>
      </c>
      <c r="T24" s="35" t="s">
        <v>39</v>
      </c>
    </row>
    <row r="25" spans="2:23" ht="120" x14ac:dyDescent="0.25">
      <c r="B25" s="109"/>
      <c r="C25" s="119"/>
      <c r="D25" s="121"/>
      <c r="E25" s="41" t="s">
        <v>163</v>
      </c>
      <c r="F25" s="90" t="s">
        <v>164</v>
      </c>
      <c r="G25" s="23" t="s">
        <v>132</v>
      </c>
      <c r="H25" s="37" t="s">
        <v>157</v>
      </c>
      <c r="I25" s="37" t="s">
        <v>165</v>
      </c>
      <c r="J25" s="37" t="s">
        <v>166</v>
      </c>
      <c r="K25" s="27" t="s">
        <v>160</v>
      </c>
      <c r="L25" s="27" t="s">
        <v>42</v>
      </c>
      <c r="M25" s="23" t="s">
        <v>161</v>
      </c>
      <c r="N25" s="23" t="s">
        <v>161</v>
      </c>
      <c r="O25" s="28">
        <v>45107</v>
      </c>
      <c r="P25" s="27" t="s">
        <v>167</v>
      </c>
      <c r="Q25" s="91">
        <f t="shared" si="7"/>
        <v>370000000</v>
      </c>
      <c r="R25" s="36">
        <v>370000000</v>
      </c>
      <c r="S25" s="34">
        <f t="shared" si="5"/>
        <v>0</v>
      </c>
      <c r="T25" s="35" t="s">
        <v>39</v>
      </c>
    </row>
    <row r="26" spans="2:23" ht="90" x14ac:dyDescent="0.25">
      <c r="B26" s="109"/>
      <c r="C26" s="119"/>
      <c r="D26" s="121"/>
      <c r="E26" s="41" t="s">
        <v>168</v>
      </c>
      <c r="F26" s="90" t="s">
        <v>169</v>
      </c>
      <c r="G26" s="23" t="s">
        <v>132</v>
      </c>
      <c r="H26" s="37" t="s">
        <v>157</v>
      </c>
      <c r="I26" s="37" t="s">
        <v>170</v>
      </c>
      <c r="J26" s="37" t="s">
        <v>159</v>
      </c>
      <c r="K26" s="27" t="s">
        <v>171</v>
      </c>
      <c r="L26" s="27" t="s">
        <v>42</v>
      </c>
      <c r="M26" s="23" t="s">
        <v>161</v>
      </c>
      <c r="N26" s="23" t="s">
        <v>161</v>
      </c>
      <c r="O26" s="28">
        <v>45107</v>
      </c>
      <c r="P26" s="29">
        <v>1</v>
      </c>
      <c r="Q26" s="91">
        <f>R26</f>
        <v>600000000</v>
      </c>
      <c r="R26" s="36">
        <v>600000000</v>
      </c>
      <c r="S26" s="34">
        <f t="shared" si="5"/>
        <v>0</v>
      </c>
      <c r="T26" s="35" t="s">
        <v>39</v>
      </c>
    </row>
    <row r="27" spans="2:23" ht="60" x14ac:dyDescent="0.25">
      <c r="B27" s="109"/>
      <c r="C27" s="119"/>
      <c r="D27" s="121"/>
      <c r="E27" s="41" t="s">
        <v>172</v>
      </c>
      <c r="F27" s="90" t="s">
        <v>173</v>
      </c>
      <c r="G27" s="23" t="s">
        <v>132</v>
      </c>
      <c r="H27" s="37" t="s">
        <v>157</v>
      </c>
      <c r="I27" s="37" t="s">
        <v>158</v>
      </c>
      <c r="J27" s="37" t="s">
        <v>174</v>
      </c>
      <c r="K27" s="27" t="s">
        <v>160</v>
      </c>
      <c r="L27" s="27" t="s">
        <v>42</v>
      </c>
      <c r="M27" s="23" t="s">
        <v>161</v>
      </c>
      <c r="N27" s="23" t="s">
        <v>161</v>
      </c>
      <c r="O27" s="28">
        <v>45107</v>
      </c>
      <c r="P27" s="29">
        <v>1</v>
      </c>
      <c r="Q27" s="91">
        <f>R27</f>
        <v>40000000</v>
      </c>
      <c r="R27" s="36">
        <v>40000000</v>
      </c>
      <c r="S27" s="34">
        <v>0</v>
      </c>
      <c r="T27" s="35" t="s">
        <v>39</v>
      </c>
    </row>
    <row r="28" spans="2:23" ht="49.5" x14ac:dyDescent="0.25">
      <c r="B28" s="109"/>
      <c r="C28" s="119"/>
      <c r="D28" s="121"/>
      <c r="E28" s="41" t="s">
        <v>175</v>
      </c>
      <c r="F28" s="90" t="s">
        <v>176</v>
      </c>
      <c r="G28" s="23" t="s">
        <v>177</v>
      </c>
      <c r="H28" s="37" t="s">
        <v>178</v>
      </c>
      <c r="I28" s="37" t="s">
        <v>179</v>
      </c>
      <c r="J28" s="37" t="s">
        <v>43</v>
      </c>
      <c r="K28" s="27" t="s">
        <v>160</v>
      </c>
      <c r="L28" s="27" t="s">
        <v>42</v>
      </c>
      <c r="M28" s="23" t="s">
        <v>161</v>
      </c>
      <c r="N28" s="23" t="s">
        <v>161</v>
      </c>
      <c r="O28" s="28">
        <v>45107</v>
      </c>
      <c r="P28" s="29" t="s">
        <v>180</v>
      </c>
      <c r="Q28" s="91">
        <v>290000000</v>
      </c>
      <c r="R28" s="36">
        <v>290000000</v>
      </c>
      <c r="S28" s="34">
        <v>0</v>
      </c>
      <c r="T28" s="35" t="s">
        <v>39</v>
      </c>
    </row>
    <row r="30" spans="2:23" x14ac:dyDescent="0.25">
      <c r="B30" s="16" t="s">
        <v>48</v>
      </c>
    </row>
    <row r="31" spans="2:23" ht="149.25" customHeight="1" x14ac:dyDescent="0.25">
      <c r="B31" s="107" t="s">
        <v>182</v>
      </c>
      <c r="C31" s="107"/>
      <c r="D31" s="107"/>
      <c r="F31" s="24"/>
      <c r="G31" s="24"/>
      <c r="H31" s="25"/>
    </row>
    <row r="32" spans="2:23" x14ac:dyDescent="0.25">
      <c r="F32" s="24"/>
      <c r="G32" s="24"/>
      <c r="H32" s="25"/>
    </row>
  </sheetData>
  <sortState xmlns:xlrd2="http://schemas.microsoft.com/office/spreadsheetml/2017/richdata2" ref="B6:T13">
    <sortCondition ref="D6:D13"/>
  </sortState>
  <mergeCells count="31">
    <mergeCell ref="Q4:S4"/>
    <mergeCell ref="P4:P5"/>
    <mergeCell ref="B2:T2"/>
    <mergeCell ref="B3:E3"/>
    <mergeCell ref="G3:K3"/>
    <mergeCell ref="L3:T3"/>
    <mergeCell ref="B4:B5"/>
    <mergeCell ref="C4:D4"/>
    <mergeCell ref="E4:E5"/>
    <mergeCell ref="G4:H4"/>
    <mergeCell ref="I4:I5"/>
    <mergeCell ref="J4:J5"/>
    <mergeCell ref="K4:K5"/>
    <mergeCell ref="L4:L5"/>
    <mergeCell ref="T4:T5"/>
    <mergeCell ref="F4:F5"/>
    <mergeCell ref="B31:D31"/>
    <mergeCell ref="B6:B28"/>
    <mergeCell ref="O4:O5"/>
    <mergeCell ref="N4:N5"/>
    <mergeCell ref="M4:M5"/>
    <mergeCell ref="C9:C13"/>
    <mergeCell ref="D9:D13"/>
    <mergeCell ref="C6:C7"/>
    <mergeCell ref="D6:D7"/>
    <mergeCell ref="C19:C28"/>
    <mergeCell ref="C14:C15"/>
    <mergeCell ref="D14:D15"/>
    <mergeCell ref="C16:C18"/>
    <mergeCell ref="D16:D18"/>
    <mergeCell ref="D19:D28"/>
  </mergeCells>
  <dataValidations count="1">
    <dataValidation type="whole" operator="greaterThanOrEqual" allowBlank="1" showInputMessage="1" showErrorMessage="1" sqref="Q11:Q12 R10:R13 Q14:R15 Q6:R8 R16:R28" xr:uid="{00000000-0002-0000-0000-000000000000}">
      <formula1>0</formula1>
    </dataValidation>
  </dataValidations>
  <pageMargins left="0.25" right="0.25" top="0.75" bottom="0.75" header="0.3" footer="0.3"/>
  <pageSetup paperSize="8" scale="52" fitToHeight="0" orientation="landscape" r:id="rId1"/>
  <ignoredErrors>
    <ignoredError sqref="E21:E28 E15:E18 E9:E13 E6:E7 E8 E14 E19:E20" numberStoredAsText="1"/>
    <ignoredError sqref="G23:G28 G19:G21 G12:G13 G10:G11 G6:G7 G14" twoDigitTextYear="1"/>
    <ignoredError sqref="Q2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zoomScaleNormal="100" workbookViewId="0">
      <selection activeCell="C28" sqref="C28"/>
    </sheetView>
  </sheetViews>
  <sheetFormatPr defaultColWidth="0" defaultRowHeight="15" x14ac:dyDescent="0.25"/>
  <cols>
    <col min="1" max="1" width="2.5703125" style="18" customWidth="1"/>
    <col min="2" max="2" width="16.28515625" style="18" customWidth="1"/>
    <col min="3" max="3" width="168.7109375" style="18" customWidth="1"/>
    <col min="4" max="4" width="2.5703125" style="18" customWidth="1"/>
    <col min="5" max="16384" width="8.7109375" style="18" hidden="1"/>
  </cols>
  <sheetData>
    <row r="1" spans="1:4" ht="15.75" thickBot="1" x14ac:dyDescent="0.3"/>
    <row r="2" spans="1:4" s="19" customFormat="1" ht="34.5" customHeight="1" thickBot="1" x14ac:dyDescent="0.3">
      <c r="A2" s="18"/>
      <c r="B2" s="158" t="s">
        <v>184</v>
      </c>
      <c r="C2" s="159"/>
      <c r="D2" s="18"/>
    </row>
    <row r="3" spans="1:4" s="19" customFormat="1" ht="15.75" thickBot="1" x14ac:dyDescent="0.3">
      <c r="A3" s="18"/>
      <c r="B3" s="20" t="s">
        <v>183</v>
      </c>
      <c r="C3" s="21" t="s">
        <v>38</v>
      </c>
      <c r="D3" s="18"/>
    </row>
    <row r="4" spans="1:4" s="19" customFormat="1" ht="30" x14ac:dyDescent="0.25">
      <c r="A4" s="18"/>
      <c r="B4" s="160">
        <v>44788</v>
      </c>
      <c r="C4" s="46" t="s">
        <v>185</v>
      </c>
      <c r="D4" s="18"/>
    </row>
    <row r="5" spans="1:4" s="19" customFormat="1" ht="60.75" thickBot="1" x14ac:dyDescent="0.3">
      <c r="A5" s="18"/>
      <c r="B5" s="161"/>
      <c r="C5" s="47" t="s">
        <v>186</v>
      </c>
      <c r="D5" s="18"/>
    </row>
    <row r="6" spans="1:4" s="19" customFormat="1" ht="30" x14ac:dyDescent="0.25">
      <c r="A6" s="18"/>
      <c r="B6" s="162">
        <v>44827</v>
      </c>
      <c r="C6" s="48" t="s">
        <v>187</v>
      </c>
      <c r="D6" s="18"/>
    </row>
    <row r="7" spans="1:4" s="19" customFormat="1" ht="15.75" thickBot="1" x14ac:dyDescent="0.3">
      <c r="A7" s="18"/>
      <c r="B7" s="163"/>
      <c r="C7" s="49" t="s">
        <v>188</v>
      </c>
      <c r="D7" s="18"/>
    </row>
    <row r="8" spans="1:4" s="19" customFormat="1" ht="45.75" thickBot="1" x14ac:dyDescent="0.3">
      <c r="A8" s="18"/>
      <c r="B8" s="50">
        <v>44858</v>
      </c>
      <c r="C8" s="51" t="s">
        <v>189</v>
      </c>
      <c r="D8" s="18"/>
    </row>
    <row r="9" spans="1:4" s="93" customFormat="1" ht="75.75" thickBot="1" x14ac:dyDescent="0.3">
      <c r="A9" s="92"/>
      <c r="B9" s="94">
        <v>44886</v>
      </c>
      <c r="C9" s="95" t="s">
        <v>191</v>
      </c>
      <c r="D9" s="92"/>
    </row>
    <row r="10" spans="1:4" x14ac:dyDescent="0.25">
      <c r="B10" s="22"/>
    </row>
    <row r="11" spans="1:4" x14ac:dyDescent="0.25">
      <c r="B11" s="22"/>
    </row>
    <row r="12" spans="1:4" x14ac:dyDescent="0.25">
      <c r="B12" s="22"/>
    </row>
    <row r="13" spans="1:4" x14ac:dyDescent="0.25">
      <c r="B13" s="22"/>
    </row>
    <row r="14" spans="1:4" x14ac:dyDescent="0.25">
      <c r="B14" s="22"/>
    </row>
    <row r="15" spans="1:4" x14ac:dyDescent="0.25">
      <c r="B15" s="22"/>
    </row>
    <row r="16" spans="1:4" x14ac:dyDescent="0.25">
      <c r="B16" s="22"/>
    </row>
    <row r="17" spans="2:2" x14ac:dyDescent="0.25">
      <c r="B17" s="22"/>
    </row>
    <row r="18" spans="2:2" x14ac:dyDescent="0.25">
      <c r="B18" s="22"/>
    </row>
    <row r="19" spans="2:2" x14ac:dyDescent="0.25">
      <c r="B19" s="22"/>
    </row>
    <row r="20" spans="2:2" x14ac:dyDescent="0.25">
      <c r="B20" s="22"/>
    </row>
    <row r="21" spans="2:2" x14ac:dyDescent="0.25">
      <c r="B21" s="22"/>
    </row>
    <row r="22" spans="2:2" x14ac:dyDescent="0.25">
      <c r="B22" s="22"/>
    </row>
    <row r="23" spans="2:2" x14ac:dyDescent="0.25">
      <c r="B23" s="22"/>
    </row>
    <row r="24" spans="2:2" x14ac:dyDescent="0.25">
      <c r="B24" s="22"/>
    </row>
    <row r="25" spans="2:2" x14ac:dyDescent="0.25">
      <c r="B25" s="22"/>
    </row>
    <row r="26" spans="2:2" x14ac:dyDescent="0.25">
      <c r="B26" s="22"/>
    </row>
    <row r="27" spans="2:2" x14ac:dyDescent="0.25">
      <c r="B27" s="22"/>
    </row>
    <row r="28" spans="2:2" x14ac:dyDescent="0.25">
      <c r="B28" s="22"/>
    </row>
    <row r="29" spans="2:2" x14ac:dyDescent="0.25">
      <c r="B29" s="22"/>
    </row>
    <row r="30" spans="2:2" x14ac:dyDescent="0.25">
      <c r="B30" s="22"/>
    </row>
    <row r="31" spans="2:2" x14ac:dyDescent="0.25">
      <c r="B31" s="22"/>
    </row>
    <row r="32" spans="2:2" x14ac:dyDescent="0.25">
      <c r="B32" s="22"/>
    </row>
    <row r="33" spans="2:2" x14ac:dyDescent="0.25">
      <c r="B33" s="22"/>
    </row>
    <row r="34" spans="2:2" x14ac:dyDescent="0.25">
      <c r="B34" s="22"/>
    </row>
    <row r="35" spans="2:2" x14ac:dyDescent="0.25">
      <c r="B35" s="22"/>
    </row>
    <row r="36" spans="2:2" x14ac:dyDescent="0.25">
      <c r="B36" s="22"/>
    </row>
    <row r="37" spans="2:2" x14ac:dyDescent="0.25">
      <c r="B37" s="22"/>
    </row>
  </sheetData>
  <mergeCells count="3">
    <mergeCell ref="B2:C2"/>
    <mergeCell ref="B4:B5"/>
    <mergeCell ref="B6:B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5AF5-DF2D-423A-868C-47B27BDC4B1B}">
  <dimension ref="A1:AA17"/>
  <sheetViews>
    <sheetView tabSelected="1" workbookViewId="0">
      <selection activeCell="B2" sqref="B2:T2"/>
    </sheetView>
  </sheetViews>
  <sheetFormatPr defaultColWidth="9.140625" defaultRowHeight="15" x14ac:dyDescent="0.25"/>
  <cols>
    <col min="1" max="1" width="2.5703125" style="1" bestFit="1" customWidth="1"/>
    <col min="2" max="2" width="10.7109375" style="1" bestFit="1" customWidth="1"/>
    <col min="3" max="3" width="8.7109375" style="2" bestFit="1" customWidth="1"/>
    <col min="4" max="4" width="35.7109375" style="3" bestFit="1" customWidth="1"/>
    <col min="5" max="5" width="9.42578125" style="4" bestFit="1" customWidth="1"/>
    <col min="6" max="6" width="22.7109375" style="4" customWidth="1"/>
    <col min="7" max="7" width="10.7109375" style="4" customWidth="1"/>
    <col min="8" max="8" width="35.7109375" style="5" bestFit="1" customWidth="1"/>
    <col min="9" max="9" width="43.140625" style="3" customWidth="1"/>
    <col min="10" max="10" width="39" style="3" customWidth="1"/>
    <col min="11" max="11" width="18.7109375" style="6" bestFit="1" customWidth="1"/>
    <col min="12" max="12" width="11.5703125" style="6" bestFit="1" customWidth="1"/>
    <col min="13" max="13" width="14.7109375" style="7" bestFit="1" customWidth="1"/>
    <col min="14" max="15" width="14.7109375" style="6" bestFit="1" customWidth="1"/>
    <col min="16" max="16" width="32.140625" style="6" bestFit="1" customWidth="1"/>
    <col min="17" max="18" width="18.7109375" style="8" bestFit="1" customWidth="1"/>
    <col min="19" max="19" width="18.7109375" style="6" bestFit="1" customWidth="1"/>
    <col min="20" max="20" width="14.28515625" style="6" bestFit="1" customWidth="1"/>
    <col min="21" max="21" width="9.140625" style="1"/>
    <col min="22" max="22" width="24.140625" style="1" bestFit="1" customWidth="1"/>
    <col min="23" max="24" width="11.28515625" style="1" bestFit="1" customWidth="1"/>
    <col min="25" max="16384" width="9.140625" style="1"/>
  </cols>
  <sheetData>
    <row r="1" spans="2:27" ht="15.75" thickBot="1" x14ac:dyDescent="0.3"/>
    <row r="2" spans="2:27" s="9" customFormat="1" ht="84" customHeight="1" thickBot="1" x14ac:dyDescent="0.3">
      <c r="B2" s="164" t="s">
        <v>192</v>
      </c>
      <c r="C2" s="165"/>
      <c r="D2" s="165"/>
      <c r="E2" s="165"/>
      <c r="F2" s="165"/>
      <c r="G2" s="165"/>
      <c r="H2" s="165"/>
      <c r="I2" s="165"/>
      <c r="J2" s="165"/>
      <c r="K2" s="165"/>
      <c r="L2" s="165"/>
      <c r="M2" s="165"/>
      <c r="N2" s="165"/>
      <c r="O2" s="165"/>
      <c r="P2" s="165"/>
      <c r="Q2" s="165"/>
      <c r="R2" s="165"/>
      <c r="S2" s="165"/>
      <c r="T2" s="166"/>
      <c r="U2" s="1"/>
      <c r="V2" s="1"/>
      <c r="W2" s="10"/>
      <c r="X2" s="10"/>
      <c r="Y2" s="10"/>
      <c r="Z2" s="10"/>
      <c r="AA2" s="10"/>
    </row>
    <row r="3" spans="2:27" s="11" customFormat="1" ht="15.75" x14ac:dyDescent="0.25">
      <c r="B3" s="133" t="s">
        <v>0</v>
      </c>
      <c r="C3" s="134"/>
      <c r="D3" s="134"/>
      <c r="E3" s="135"/>
      <c r="F3" s="102"/>
      <c r="G3" s="136" t="s">
        <v>1</v>
      </c>
      <c r="H3" s="137"/>
      <c r="I3" s="137"/>
      <c r="J3" s="137"/>
      <c r="K3" s="138"/>
      <c r="L3" s="139" t="s">
        <v>2</v>
      </c>
      <c r="M3" s="140"/>
      <c r="N3" s="140"/>
      <c r="O3" s="140"/>
      <c r="P3" s="140"/>
      <c r="Q3" s="140"/>
      <c r="R3" s="140"/>
      <c r="S3" s="140"/>
      <c r="T3" s="141"/>
      <c r="U3" s="12"/>
      <c r="V3" s="12"/>
      <c r="W3" s="13"/>
      <c r="X3" s="13"/>
      <c r="Y3" s="13"/>
      <c r="Z3" s="13"/>
      <c r="AA3" s="13"/>
    </row>
    <row r="4" spans="2:27" s="14" customFormat="1" ht="25.5" customHeight="1" x14ac:dyDescent="0.25">
      <c r="B4" s="142" t="s">
        <v>3</v>
      </c>
      <c r="C4" s="144" t="s">
        <v>4</v>
      </c>
      <c r="D4" s="145"/>
      <c r="E4" s="146" t="s">
        <v>5</v>
      </c>
      <c r="F4" s="156" t="s">
        <v>37</v>
      </c>
      <c r="G4" s="148" t="s">
        <v>6</v>
      </c>
      <c r="H4" s="149"/>
      <c r="I4" s="150" t="s">
        <v>7</v>
      </c>
      <c r="J4" s="150" t="s">
        <v>8</v>
      </c>
      <c r="K4" s="152" t="s">
        <v>9</v>
      </c>
      <c r="L4" s="112" t="s">
        <v>10</v>
      </c>
      <c r="M4" s="112" t="s">
        <v>11</v>
      </c>
      <c r="N4" s="110" t="s">
        <v>12</v>
      </c>
      <c r="O4" s="110" t="s">
        <v>13</v>
      </c>
      <c r="P4" s="110" t="s">
        <v>14</v>
      </c>
      <c r="Q4" s="110" t="s">
        <v>15</v>
      </c>
      <c r="R4" s="110"/>
      <c r="S4" s="110"/>
      <c r="T4" s="154" t="s">
        <v>16</v>
      </c>
      <c r="U4" s="6"/>
      <c r="V4" s="6"/>
      <c r="W4" s="6"/>
    </row>
    <row r="5" spans="2:27" s="4" customFormat="1" ht="30" x14ac:dyDescent="0.25">
      <c r="B5" s="143"/>
      <c r="C5" s="104" t="s">
        <v>17</v>
      </c>
      <c r="D5" s="104" t="s">
        <v>18</v>
      </c>
      <c r="E5" s="147"/>
      <c r="F5" s="157"/>
      <c r="G5" s="103" t="s">
        <v>19</v>
      </c>
      <c r="H5" s="103" t="s">
        <v>20</v>
      </c>
      <c r="I5" s="151"/>
      <c r="J5" s="151"/>
      <c r="K5" s="153"/>
      <c r="L5" s="113"/>
      <c r="M5" s="113"/>
      <c r="N5" s="111"/>
      <c r="O5" s="111"/>
      <c r="P5" s="111" t="s">
        <v>21</v>
      </c>
      <c r="Q5" s="101" t="s">
        <v>22</v>
      </c>
      <c r="R5" s="101" t="s">
        <v>23</v>
      </c>
      <c r="S5" s="101" t="s">
        <v>24</v>
      </c>
      <c r="T5" s="155"/>
      <c r="U5" s="6"/>
      <c r="V5" s="6"/>
    </row>
    <row r="6" spans="2:27" s="15" customFormat="1" ht="150" x14ac:dyDescent="0.25">
      <c r="B6" s="167" t="s">
        <v>25</v>
      </c>
      <c r="C6" s="115" t="s">
        <v>26</v>
      </c>
      <c r="D6" s="168" t="s">
        <v>27</v>
      </c>
      <c r="E6" s="169" t="s">
        <v>193</v>
      </c>
      <c r="F6" s="170" t="s">
        <v>194</v>
      </c>
      <c r="G6" s="171" t="s">
        <v>195</v>
      </c>
      <c r="H6" s="172" t="s">
        <v>196</v>
      </c>
      <c r="I6" s="172" t="s">
        <v>197</v>
      </c>
      <c r="J6" s="172" t="s">
        <v>43</v>
      </c>
      <c r="K6" s="170" t="s">
        <v>198</v>
      </c>
      <c r="L6" s="170" t="s">
        <v>42</v>
      </c>
      <c r="M6" s="171" t="s">
        <v>199</v>
      </c>
      <c r="N6" s="171" t="s">
        <v>200</v>
      </c>
      <c r="O6" s="173">
        <v>45352</v>
      </c>
      <c r="P6" s="170" t="s">
        <v>201</v>
      </c>
      <c r="Q6" s="174">
        <f>R6/0.75</f>
        <v>3333333333.3333335</v>
      </c>
      <c r="R6" s="175">
        <v>2500000000</v>
      </c>
      <c r="S6" s="176">
        <f t="shared" ref="S6:S11" si="0">Q6-R6</f>
        <v>833333333.33333349</v>
      </c>
      <c r="T6" s="177" t="s">
        <v>39</v>
      </c>
    </row>
    <row r="7" spans="2:27" s="15" customFormat="1" ht="150" x14ac:dyDescent="0.25">
      <c r="B7" s="167"/>
      <c r="C7" s="178"/>
      <c r="D7" s="179"/>
      <c r="E7" s="180" t="s">
        <v>202</v>
      </c>
      <c r="F7" s="181" t="s">
        <v>203</v>
      </c>
      <c r="G7" s="182" t="s">
        <v>195</v>
      </c>
      <c r="H7" s="183" t="s">
        <v>204</v>
      </c>
      <c r="I7" s="183" t="s">
        <v>197</v>
      </c>
      <c r="J7" s="183" t="s">
        <v>43</v>
      </c>
      <c r="K7" s="181" t="s">
        <v>205</v>
      </c>
      <c r="L7" s="181" t="s">
        <v>42</v>
      </c>
      <c r="M7" s="182" t="s">
        <v>199</v>
      </c>
      <c r="N7" s="182" t="s">
        <v>200</v>
      </c>
      <c r="O7" s="184">
        <v>45352</v>
      </c>
      <c r="P7" s="170" t="s">
        <v>201</v>
      </c>
      <c r="Q7" s="174">
        <f>R7/0.75</f>
        <v>3333333333.3333335</v>
      </c>
      <c r="R7" s="185">
        <v>2500000000</v>
      </c>
      <c r="S7" s="186">
        <f t="shared" si="0"/>
        <v>833333333.33333349</v>
      </c>
      <c r="T7" s="187" t="s">
        <v>39</v>
      </c>
    </row>
    <row r="8" spans="2:27" ht="45" x14ac:dyDescent="0.25">
      <c r="B8" s="167"/>
      <c r="C8" s="115" t="s">
        <v>30</v>
      </c>
      <c r="D8" s="188" t="s">
        <v>31</v>
      </c>
      <c r="E8" s="169" t="s">
        <v>206</v>
      </c>
      <c r="F8" s="172" t="s">
        <v>207</v>
      </c>
      <c r="G8" s="171" t="s">
        <v>208</v>
      </c>
      <c r="H8" s="172" t="s">
        <v>209</v>
      </c>
      <c r="I8" s="172" t="s">
        <v>210</v>
      </c>
      <c r="J8" s="172" t="s">
        <v>43</v>
      </c>
      <c r="K8" s="170" t="s">
        <v>41</v>
      </c>
      <c r="L8" s="170" t="s">
        <v>211</v>
      </c>
      <c r="M8" s="171" t="s">
        <v>212</v>
      </c>
      <c r="N8" s="171" t="s">
        <v>212</v>
      </c>
      <c r="O8" s="173">
        <v>45275</v>
      </c>
      <c r="P8" s="189">
        <v>0.8</v>
      </c>
      <c r="Q8" s="174">
        <f>R8/0.8</f>
        <v>187500000</v>
      </c>
      <c r="R8" s="174">
        <v>150000000</v>
      </c>
      <c r="S8" s="176">
        <f t="shared" si="0"/>
        <v>37500000</v>
      </c>
      <c r="T8" s="177" t="s">
        <v>39</v>
      </c>
    </row>
    <row r="9" spans="2:27" ht="45" x14ac:dyDescent="0.25">
      <c r="B9" s="167"/>
      <c r="C9" s="115"/>
      <c r="D9" s="188"/>
      <c r="E9" s="169" t="s">
        <v>213</v>
      </c>
      <c r="F9" s="172" t="s">
        <v>214</v>
      </c>
      <c r="G9" s="171" t="s">
        <v>208</v>
      </c>
      <c r="H9" s="172" t="s">
        <v>209</v>
      </c>
      <c r="I9" s="172" t="s">
        <v>215</v>
      </c>
      <c r="J9" s="172" t="s">
        <v>43</v>
      </c>
      <c r="K9" s="170" t="s">
        <v>41</v>
      </c>
      <c r="L9" s="170" t="s">
        <v>211</v>
      </c>
      <c r="M9" s="171" t="s">
        <v>216</v>
      </c>
      <c r="N9" s="171" t="s">
        <v>216</v>
      </c>
      <c r="O9" s="173">
        <v>45189</v>
      </c>
      <c r="P9" s="189" t="s">
        <v>217</v>
      </c>
      <c r="Q9" s="174">
        <f>R9/1</f>
        <v>200000000</v>
      </c>
      <c r="R9" s="174">
        <v>200000000</v>
      </c>
      <c r="S9" s="176">
        <f t="shared" si="0"/>
        <v>0</v>
      </c>
      <c r="T9" s="177" t="s">
        <v>39</v>
      </c>
    </row>
    <row r="10" spans="2:27" ht="105" x14ac:dyDescent="0.25">
      <c r="B10" s="167"/>
      <c r="C10" s="115"/>
      <c r="D10" s="188"/>
      <c r="E10" s="169" t="s">
        <v>218</v>
      </c>
      <c r="F10" s="172" t="s">
        <v>219</v>
      </c>
      <c r="G10" s="171" t="s">
        <v>220</v>
      </c>
      <c r="H10" s="172" t="s">
        <v>221</v>
      </c>
      <c r="I10" s="172" t="s">
        <v>222</v>
      </c>
      <c r="J10" s="172" t="s">
        <v>43</v>
      </c>
      <c r="K10" s="170" t="s">
        <v>41</v>
      </c>
      <c r="L10" s="170" t="s">
        <v>211</v>
      </c>
      <c r="M10" s="171" t="s">
        <v>223</v>
      </c>
      <c r="N10" s="171" t="s">
        <v>223</v>
      </c>
      <c r="O10" s="173">
        <v>45230</v>
      </c>
      <c r="P10" s="189">
        <v>0.85</v>
      </c>
      <c r="Q10" s="174">
        <f>R10/0.85</f>
        <v>235294117.64705884</v>
      </c>
      <c r="R10" s="174">
        <v>200000000</v>
      </c>
      <c r="S10" s="176">
        <f t="shared" si="0"/>
        <v>35294117.647058845</v>
      </c>
      <c r="T10" s="177" t="s">
        <v>39</v>
      </c>
    </row>
    <row r="11" spans="2:27" ht="105" x14ac:dyDescent="0.25">
      <c r="B11" s="167"/>
      <c r="C11" s="115" t="s">
        <v>33</v>
      </c>
      <c r="D11" s="168" t="s">
        <v>34</v>
      </c>
      <c r="E11" s="169" t="s">
        <v>224</v>
      </c>
      <c r="F11" s="171" t="s">
        <v>225</v>
      </c>
      <c r="G11" s="171" t="s">
        <v>226</v>
      </c>
      <c r="H11" s="172" t="s">
        <v>227</v>
      </c>
      <c r="I11" s="172" t="s">
        <v>228</v>
      </c>
      <c r="J11" s="172" t="s">
        <v>229</v>
      </c>
      <c r="K11" s="170" t="s">
        <v>41</v>
      </c>
      <c r="L11" s="170" t="s">
        <v>42</v>
      </c>
      <c r="M11" s="171" t="s">
        <v>216</v>
      </c>
      <c r="N11" s="171" t="s">
        <v>216</v>
      </c>
      <c r="O11" s="173">
        <v>45189</v>
      </c>
      <c r="P11" s="189">
        <v>0.8</v>
      </c>
      <c r="Q11" s="174">
        <f>R11/0.8</f>
        <v>225000000</v>
      </c>
      <c r="R11" s="174">
        <v>180000000</v>
      </c>
      <c r="S11" s="176">
        <f t="shared" si="0"/>
        <v>45000000</v>
      </c>
      <c r="T11" s="177" t="s">
        <v>39</v>
      </c>
    </row>
    <row r="12" spans="2:27" ht="60" x14ac:dyDescent="0.25">
      <c r="B12" s="190"/>
      <c r="C12" s="115"/>
      <c r="D12" s="168"/>
      <c r="E12" s="169" t="s">
        <v>230</v>
      </c>
      <c r="F12" s="171" t="s">
        <v>231</v>
      </c>
      <c r="G12" s="171" t="s">
        <v>232</v>
      </c>
      <c r="H12" s="172" t="s">
        <v>233</v>
      </c>
      <c r="I12" s="172" t="s">
        <v>234</v>
      </c>
      <c r="J12" s="172" t="s">
        <v>43</v>
      </c>
      <c r="K12" s="170" t="s">
        <v>41</v>
      </c>
      <c r="L12" s="170" t="s">
        <v>44</v>
      </c>
      <c r="M12" s="171" t="s">
        <v>216</v>
      </c>
      <c r="N12" s="171" t="s">
        <v>223</v>
      </c>
      <c r="O12" s="173">
        <v>45077</v>
      </c>
      <c r="P12" s="189" t="s">
        <v>235</v>
      </c>
      <c r="Q12" s="174">
        <f>R12/0.85</f>
        <v>176470588.23529413</v>
      </c>
      <c r="R12" s="174">
        <v>150000000</v>
      </c>
      <c r="S12" s="176">
        <f>Q12-R12</f>
        <v>26470588.235294133</v>
      </c>
      <c r="T12" s="177" t="s">
        <v>39</v>
      </c>
    </row>
    <row r="13" spans="2:27" ht="60.75" thickBot="1" x14ac:dyDescent="0.3">
      <c r="B13" s="191"/>
      <c r="C13" s="192"/>
      <c r="D13" s="193"/>
      <c r="E13" s="194" t="s">
        <v>236</v>
      </c>
      <c r="F13" s="195" t="s">
        <v>237</v>
      </c>
      <c r="G13" s="195" t="s">
        <v>45</v>
      </c>
      <c r="H13" s="196" t="s">
        <v>238</v>
      </c>
      <c r="I13" s="196" t="s">
        <v>46</v>
      </c>
      <c r="J13" s="196" t="s">
        <v>43</v>
      </c>
      <c r="K13" s="197" t="s">
        <v>41</v>
      </c>
      <c r="L13" s="197" t="s">
        <v>44</v>
      </c>
      <c r="M13" s="195" t="s">
        <v>239</v>
      </c>
      <c r="N13" s="195" t="s">
        <v>240</v>
      </c>
      <c r="O13" s="198">
        <v>45169</v>
      </c>
      <c r="P13" s="199" t="s">
        <v>47</v>
      </c>
      <c r="Q13" s="200">
        <f>R13/0.85</f>
        <v>1176470588.2352941</v>
      </c>
      <c r="R13" s="200">
        <v>1000000000</v>
      </c>
      <c r="S13" s="201">
        <f>Q13-R13</f>
        <v>176470588.2352941</v>
      </c>
      <c r="T13" s="202" t="s">
        <v>39</v>
      </c>
    </row>
    <row r="15" spans="2:27" x14ac:dyDescent="0.25">
      <c r="B15" s="16" t="s">
        <v>48</v>
      </c>
    </row>
    <row r="16" spans="2:27" ht="149.25" customHeight="1" x14ac:dyDescent="0.25">
      <c r="B16" s="107" t="s">
        <v>182</v>
      </c>
      <c r="C16" s="107"/>
      <c r="D16" s="107"/>
    </row>
    <row r="17" spans="1:5" x14ac:dyDescent="0.25">
      <c r="A17" s="3"/>
      <c r="B17" s="4"/>
      <c r="C17" s="4"/>
      <c r="D17" s="4"/>
      <c r="E17" s="5"/>
    </row>
  </sheetData>
  <mergeCells count="27">
    <mergeCell ref="B16:D16"/>
    <mergeCell ref="P4:P5"/>
    <mergeCell ref="Q4:S4"/>
    <mergeCell ref="T4:T5"/>
    <mergeCell ref="B6:B13"/>
    <mergeCell ref="C6:C7"/>
    <mergeCell ref="D6:D7"/>
    <mergeCell ref="C8:C10"/>
    <mergeCell ref="D8:D10"/>
    <mergeCell ref="C11:C13"/>
    <mergeCell ref="D11:D13"/>
    <mergeCell ref="J4:J5"/>
    <mergeCell ref="K4:K5"/>
    <mergeCell ref="L4:L5"/>
    <mergeCell ref="M4:M5"/>
    <mergeCell ref="N4:N5"/>
    <mergeCell ref="O4:O5"/>
    <mergeCell ref="B2:T2"/>
    <mergeCell ref="B3:E3"/>
    <mergeCell ref="G3:K3"/>
    <mergeCell ref="L3:T3"/>
    <mergeCell ref="B4:B5"/>
    <mergeCell ref="C4:D4"/>
    <mergeCell ref="E4:E5"/>
    <mergeCell ref="F4:F5"/>
    <mergeCell ref="G4:H4"/>
    <mergeCell ref="I4:I5"/>
  </mergeCells>
  <dataValidations count="1">
    <dataValidation type="whole" operator="greaterThanOrEqual" allowBlank="1" showInputMessage="1" showErrorMessage="1" sqref="R6:R7" xr:uid="{35035DAD-E625-4FEB-9D6E-A7605BFEC947}">
      <formula1>0</formula1>
    </dataValidation>
  </dataValidations>
  <pageMargins left="0.7" right="0.7" top="0.78740157499999996" bottom="0.78740157499999996"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871F-934B-4E14-ACD0-B949375652F4}">
  <dimension ref="A1:D35"/>
  <sheetViews>
    <sheetView workbookViewId="0">
      <selection activeCell="C20" sqref="C20"/>
    </sheetView>
  </sheetViews>
  <sheetFormatPr defaultColWidth="0" defaultRowHeight="15" x14ac:dyDescent="0.25"/>
  <cols>
    <col min="1" max="1" width="2.5703125" style="203" customWidth="1"/>
    <col min="2" max="2" width="16.28515625" style="203" customWidth="1"/>
    <col min="3" max="3" width="168.7109375" style="203" customWidth="1"/>
    <col min="4" max="4" width="35.28515625" style="203" customWidth="1"/>
    <col min="5" max="16384" width="8.7109375" style="203" hidden="1"/>
  </cols>
  <sheetData>
    <row r="1" spans="1:4" ht="15.75" thickBot="1" x14ac:dyDescent="0.3"/>
    <row r="2" spans="1:4" s="204" customFormat="1" ht="41.25" customHeight="1" thickBot="1" x14ac:dyDescent="0.3">
      <c r="A2" s="203"/>
      <c r="B2" s="158" t="s">
        <v>184</v>
      </c>
      <c r="C2" s="159"/>
      <c r="D2" s="203"/>
    </row>
    <row r="3" spans="1:4" s="204" customFormat="1" ht="15.75" thickBot="1" x14ac:dyDescent="0.3">
      <c r="A3" s="203"/>
      <c r="B3" s="20" t="s">
        <v>183</v>
      </c>
      <c r="C3" s="21" t="s">
        <v>38</v>
      </c>
      <c r="D3" s="203"/>
    </row>
    <row r="4" spans="1:4" s="204" customFormat="1" ht="30.75" thickBot="1" x14ac:dyDescent="0.3">
      <c r="A4" s="203"/>
      <c r="B4" s="105">
        <v>44886</v>
      </c>
      <c r="C4" s="46" t="s">
        <v>241</v>
      </c>
      <c r="D4" s="203"/>
    </row>
    <row r="5" spans="1:4" s="204" customFormat="1" ht="15.75" thickBot="1" x14ac:dyDescent="0.3">
      <c r="A5" s="203"/>
      <c r="B5" s="106"/>
      <c r="C5" s="48"/>
      <c r="D5" s="203"/>
    </row>
    <row r="6" spans="1:4" ht="15.75" thickBot="1" x14ac:dyDescent="0.3">
      <c r="B6" s="50"/>
      <c r="C6" s="51"/>
    </row>
    <row r="7" spans="1:4" x14ac:dyDescent="0.25">
      <c r="B7" s="205"/>
    </row>
    <row r="8" spans="1:4" x14ac:dyDescent="0.25">
      <c r="B8" s="205"/>
    </row>
    <row r="9" spans="1:4" x14ac:dyDescent="0.25">
      <c r="B9" s="205"/>
    </row>
    <row r="10" spans="1:4" x14ac:dyDescent="0.25">
      <c r="B10" s="205"/>
    </row>
    <row r="11" spans="1:4" x14ac:dyDescent="0.25">
      <c r="B11" s="205"/>
    </row>
    <row r="12" spans="1:4" x14ac:dyDescent="0.25">
      <c r="B12" s="205"/>
    </row>
    <row r="13" spans="1:4" x14ac:dyDescent="0.25">
      <c r="B13" s="205"/>
    </row>
    <row r="14" spans="1:4" x14ac:dyDescent="0.25">
      <c r="B14" s="205"/>
    </row>
    <row r="15" spans="1:4" x14ac:dyDescent="0.25">
      <c r="B15" s="205"/>
    </row>
    <row r="16" spans="1:4" x14ac:dyDescent="0.25">
      <c r="B16" s="205"/>
    </row>
    <row r="17" spans="2:2" x14ac:dyDescent="0.25">
      <c r="B17" s="205"/>
    </row>
    <row r="18" spans="2:2" x14ac:dyDescent="0.25">
      <c r="B18" s="205"/>
    </row>
    <row r="19" spans="2:2" x14ac:dyDescent="0.25">
      <c r="B19" s="205"/>
    </row>
    <row r="20" spans="2:2" x14ac:dyDescent="0.25">
      <c r="B20" s="205"/>
    </row>
    <row r="21" spans="2:2" x14ac:dyDescent="0.25">
      <c r="B21" s="205"/>
    </row>
    <row r="22" spans="2:2" x14ac:dyDescent="0.25">
      <c r="B22" s="205"/>
    </row>
    <row r="23" spans="2:2" x14ac:dyDescent="0.25">
      <c r="B23" s="205"/>
    </row>
    <row r="24" spans="2:2" x14ac:dyDescent="0.25">
      <c r="B24" s="205"/>
    </row>
    <row r="25" spans="2:2" x14ac:dyDescent="0.25">
      <c r="B25" s="205"/>
    </row>
    <row r="26" spans="2:2" x14ac:dyDescent="0.25">
      <c r="B26" s="205"/>
    </row>
    <row r="27" spans="2:2" x14ac:dyDescent="0.25">
      <c r="B27" s="205"/>
    </row>
    <row r="28" spans="2:2" x14ac:dyDescent="0.25">
      <c r="B28" s="205"/>
    </row>
    <row r="29" spans="2:2" x14ac:dyDescent="0.25">
      <c r="B29" s="205"/>
    </row>
    <row r="30" spans="2:2" x14ac:dyDescent="0.25">
      <c r="B30" s="205"/>
    </row>
    <row r="31" spans="2:2" x14ac:dyDescent="0.25">
      <c r="B31" s="205"/>
    </row>
    <row r="32" spans="2:2" x14ac:dyDescent="0.25">
      <c r="B32" s="205"/>
    </row>
    <row r="33" spans="2:2" x14ac:dyDescent="0.25">
      <c r="B33" s="205"/>
    </row>
    <row r="34" spans="2:2" x14ac:dyDescent="0.25">
      <c r="B34" s="205"/>
    </row>
    <row r="35" spans="2:2" x14ac:dyDescent="0.25">
      <c r="B35" s="205"/>
    </row>
  </sheetData>
  <mergeCells count="1">
    <mergeCell ref="B2:C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Harmonogram_na 2022</vt:lpstr>
      <vt:lpstr>Zdůvodnění_na 2022</vt:lpstr>
      <vt:lpstr>Harmonogram_na 2023</vt:lpstr>
      <vt:lpstr>Zdůvodnění_na 2023</vt:lpstr>
      <vt:lpstr>'Harmonogram_na 2022'!Oblast_tisku</vt:lpstr>
      <vt:lpstr>'Harmonogram_na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 Daniel</dc:creator>
  <cp:lastModifiedBy>Kovandová Alice</cp:lastModifiedBy>
  <cp:revision>7</cp:revision>
  <cp:lastPrinted>2022-11-09T09:38:39Z</cp:lastPrinted>
  <dcterms:created xsi:type="dcterms:W3CDTF">2016-08-30T13:12:28Z</dcterms:created>
  <dcterms:modified xsi:type="dcterms:W3CDTF">2022-12-14T14:20:47Z</dcterms:modified>
</cp:coreProperties>
</file>