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250" windowWidth="14535" windowHeight="900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IROP'!$A$2:$H$78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<sst xmlns="http://schemas.openxmlformats.org/spreadsheetml/2006/main" count="334" uniqueCount="116">
  <si>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</si>
  <si>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</si>
  <si>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</si>
  <si>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</si>
  <si>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</si>
  <si>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</si>
  <si>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</si>
  <si>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</si>
  <si>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</si>
  <si>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</si>
  <si>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</si>
  <si>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</si>
  <si>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</si>
  <si>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</si>
  <si>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</si>
  <si>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</si>
  <si>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</si>
  <si>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</si>
  <si>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</si>
  <si>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</si>
  <si>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</si>
  <si>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</si>
  <si>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</si>
  <si>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</si>
  <si>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</si>
  <si>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</si>
  <si>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</si>
  <si>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</si>
  <si>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</si>
  <si>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</si>
  <si>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</si>
  <si>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</si>
  <si>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</si>
  <si>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</si>
  <si>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</si>
  <si>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</si>
  <si>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</si>
  <si>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</si>
  <si>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</si>
  <si>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</si>
  <si>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</si>
  <si>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</si>
  <si>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</si>
  <si>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</si>
  <si>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</si>
  <si>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</si>
  <si>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</si>
  <si>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</si>
  <si>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</si>
  <si>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</si>
  <si>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</si>
  <si>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</si>
  <si>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</si>
  <si>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</si>
  <si>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</si>
  <si>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</si>
  <si>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</si>
  <si>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</si>
  <si>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</si>
  <si>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</si>
  <si>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</si>
  <si>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</si>
  <si>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</si>
  <si>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</si>
  <si>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</si>
  <si>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</si>
  <si>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</si>
  <si>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</si>
  <si>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</si>
  <si>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</si>
  <si>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</si>
  <si>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</si>
  <si>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</si>
  <si>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</si>
  <si>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</si>
  <si>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</si>
  <si>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</si>
  <si>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</si>
  <si>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</si>
  <si>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</si>
  <si>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</si>
  <si>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</si>
  <si>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</si>
  <si>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</si>
  <si>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</si>
  <si>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</si>
  <si>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</si>
  <si>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</si>
  <si>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</si>
  <si>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</si>
  <si>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</si>
  <si>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</si>
  <si>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</si>
  <si>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</si>
  <si>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</si>
  <si>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</si>
  <si>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</si>
  <si>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</si>
  <si>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</si>
  <si>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</si>
  <si>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</si>
  <si>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</si>
  <si>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</si>
  <si>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</si>
  <si>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</si>
  <si>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</si>
  <si>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</si>
  <si>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</si>
  <si>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</si>
  <si>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</si>
  <si>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</si>
  <si>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</si>
  <si>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</si>
  <si>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</si>
  <si>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</si>
  <si>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Stav alokace výzev IROP k 11.8.2017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</si>
</sst>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9187444837.289999</v>
      </c>
      <c r="K4" s="63">
        <f t="shared" ref="K4:K35" si="0">J4/F4</f>
        <v>0.88377420566053766</v>
      </c>
      <c r="L4" s="61">
        <v>3</v>
      </c>
      <c r="M4" s="62">
        <v>359815310.73000002</v>
      </c>
      <c r="N4" s="63">
        <f t="shared" ref="N4:N35" si="1">M4/F4</f>
        <v>3.4611961873689333E-2</v>
      </c>
      <c r="O4" s="64">
        <v>109</v>
      </c>
      <c r="P4" s="65">
        <v>5749077829.5299997</v>
      </c>
      <c r="Q4" s="44">
        <f t="shared" ref="Q4:Q35" si="2">P4/F4</f>
        <v>0.5530250011897957</v>
      </c>
      <c r="R4" s="78">
        <f>I4-L4-O4</f>
        <v>42</v>
      </c>
      <c r="S4" s="65">
        <f>J4-M4-P4</f>
        <v>3078551697.0299997</v>
      </c>
      <c r="T4" s="39">
        <f t="shared" ref="T4:T35" si="3">IF(J4=0,"",S4/J4)</f>
        <v>0.33508246868974656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1682883718.6799998</v>
      </c>
      <c r="K8" s="37">
        <f t="shared" si="0"/>
        <v>1.1370835937027026</v>
      </c>
      <c r="L8" s="24">
        <v>11</v>
      </c>
      <c r="M8" s="69">
        <v>603250417.52999997</v>
      </c>
      <c r="N8" s="63">
        <f t="shared" si="1"/>
        <v>0.4076016334662162</v>
      </c>
      <c r="O8" s="40">
        <v>18</v>
      </c>
      <c r="P8" s="58">
        <v>943633301.14999998</v>
      </c>
      <c r="Q8" s="44">
        <f t="shared" si="2"/>
        <v>0.63759006834459453</v>
      </c>
      <c r="R8" s="78">
        <f t="shared" si="4"/>
        <v>2</v>
      </c>
      <c r="S8" s="65">
        <f t="shared" si="5"/>
        <v>135999999.99999988</v>
      </c>
      <c r="T8" s="39">
        <f t="shared" si="3"/>
        <v>8.081366436100168E-2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210</v>
      </c>
      <c r="J9" s="55">
        <v>1530763237.7600002</v>
      </c>
      <c r="K9" s="37">
        <f t="shared" si="0"/>
        <v>0.80566486197894749</v>
      </c>
      <c r="L9" s="24">
        <v>8</v>
      </c>
      <c r="M9" s="55">
        <v>70157685.280000001</v>
      </c>
      <c r="N9" s="63">
        <f t="shared" si="1"/>
        <v>3.6925097515789478E-2</v>
      </c>
      <c r="O9" s="40">
        <v>158</v>
      </c>
      <c r="P9" s="58">
        <v>1103250243.3200002</v>
      </c>
      <c r="Q9" s="44">
        <f t="shared" si="2"/>
        <v>0.58065802280000012</v>
      </c>
      <c r="R9" s="78">
        <f t="shared" si="4"/>
        <v>44</v>
      </c>
      <c r="S9" s="65">
        <f t="shared" si="5"/>
        <v>357355309.16000009</v>
      </c>
      <c r="T9" s="39">
        <f t="shared" si="3"/>
        <v>0.23344910587409065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29</v>
      </c>
      <c r="J11" s="55">
        <v>1559829639.8399999</v>
      </c>
      <c r="K11" s="37">
        <f t="shared" si="0"/>
        <v>0.40843311225106027</v>
      </c>
      <c r="L11" s="24">
        <v>1</v>
      </c>
      <c r="M11" s="55">
        <v>20268327.57</v>
      </c>
      <c r="N11" s="44">
        <f t="shared" si="1"/>
        <v>5.30715399816881E-3</v>
      </c>
      <c r="O11" s="40">
        <v>21</v>
      </c>
      <c r="P11" s="58">
        <v>1404404881.7999995</v>
      </c>
      <c r="Q11" s="44">
        <f t="shared" si="2"/>
        <v>0.36773596428966049</v>
      </c>
      <c r="R11" s="40">
        <f t="shared" si="4"/>
        <v>7</v>
      </c>
      <c r="S11" s="58">
        <f t="shared" si="5"/>
        <v>135156430.47000051</v>
      </c>
      <c r="T11" s="39">
        <f t="shared" si="3"/>
        <v>8.6648199917437288E-2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167</v>
      </c>
      <c r="J12" s="55">
        <v>179962452.62</v>
      </c>
      <c r="K12" s="37">
        <f t="shared" si="0"/>
        <v>1.1997496841333333</v>
      </c>
      <c r="L12" s="24">
        <v>46</v>
      </c>
      <c r="M12" s="55">
        <v>45232893.649999999</v>
      </c>
      <c r="N12" s="44">
        <f t="shared" si="1"/>
        <v>0.3015526243333333</v>
      </c>
      <c r="O12" s="40">
        <v>115</v>
      </c>
      <c r="P12" s="58">
        <v>130622851.97</v>
      </c>
      <c r="Q12" s="44">
        <f t="shared" si="2"/>
        <v>0.87081901313333332</v>
      </c>
      <c r="R12" s="40">
        <f t="shared" si="4"/>
        <v>6</v>
      </c>
      <c r="S12" s="58">
        <f t="shared" si="5"/>
        <v>4106707</v>
      </c>
      <c r="T12" s="39">
        <f t="shared" si="3"/>
        <v>2.2819799020363005E-2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7</v>
      </c>
      <c r="J13" s="69">
        <v>192602681.76999998</v>
      </c>
      <c r="K13" s="37">
        <f t="shared" si="0"/>
        <v>0.16050223480833331</v>
      </c>
      <c r="L13" s="24">
        <v>3</v>
      </c>
      <c r="M13" s="69">
        <v>79646783.579999998</v>
      </c>
      <c r="N13" s="44">
        <f t="shared" si="1"/>
        <v>6.6372319649999997E-2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2278021885.77</v>
      </c>
      <c r="K18" s="38">
        <f t="shared" si="0"/>
        <v>1.3107943020853097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1555713242.3900001</v>
      </c>
      <c r="Q18" s="48">
        <f t="shared" si="2"/>
        <v>0.8951714057453809</v>
      </c>
      <c r="R18" s="41">
        <f t="shared" si="4"/>
        <v>65</v>
      </c>
      <c r="S18" s="54">
        <f t="shared" si="5"/>
        <v>722308643.37999988</v>
      </c>
      <c r="T18" s="49">
        <f t="shared" si="3"/>
        <v>0.3170771307738558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315547266.11000001</v>
      </c>
      <c r="K19" s="37">
        <f t="shared" si="0"/>
        <v>0.23373871563703705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202552572.40999997</v>
      </c>
      <c r="T19" s="39">
        <f t="shared" si="3"/>
        <v>0.64190881736047112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1050779005.9300004</v>
      </c>
      <c r="Q21" s="48">
        <f t="shared" si="2"/>
        <v>0.98018600952407642</v>
      </c>
      <c r="R21" s="41">
        <f t="shared" si="4"/>
        <v>95</v>
      </c>
      <c r="S21" s="54">
        <f t="shared" si="5"/>
        <v>679501693.59999979</v>
      </c>
      <c r="T21" s="49">
        <f t="shared" si="3"/>
        <v>0.39271182634388413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4181024886.1600008</v>
      </c>
      <c r="K22" s="37">
        <f t="shared" si="0"/>
        <v>2.7473936424195258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2580675718.1500006</v>
      </c>
      <c r="T22" s="39">
        <f t="shared" si="3"/>
        <v>0.61723519673191496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1.299858238179082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1.2327216604458962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6</v>
      </c>
      <c r="J26" s="69">
        <v>250236771.83999997</v>
      </c>
      <c r="K26" s="37">
        <f t="shared" si="0"/>
        <v>0.1877949507242026</v>
      </c>
      <c r="L26" s="26">
        <v>3</v>
      </c>
      <c r="M26" s="69">
        <v>159199018.04999998</v>
      </c>
      <c r="N26" s="44">
        <f t="shared" si="1"/>
        <v>0.11947393474671668</v>
      </c>
      <c r="O26" s="40">
        <v>3</v>
      </c>
      <c r="P26" s="58">
        <v>91037753.790000007</v>
      </c>
      <c r="Q26" s="44">
        <f t="shared" si="2"/>
        <v>6.8321015977485938E-2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23</v>
      </c>
      <c r="J29" s="71">
        <v>1107035067.1900001</v>
      </c>
      <c r="K29" s="37">
        <f t="shared" si="0"/>
        <v>0.4544478929351396</v>
      </c>
      <c r="L29" s="26">
        <v>10</v>
      </c>
      <c r="M29" s="71">
        <v>307637757.14999998</v>
      </c>
      <c r="N29" s="45">
        <f t="shared" si="1"/>
        <v>0.12628807764778324</v>
      </c>
      <c r="O29" s="40">
        <v>13</v>
      </c>
      <c r="P29" s="58">
        <v>799397310.03999996</v>
      </c>
      <c r="Q29" s="45">
        <f t="shared" si="2"/>
        <v>0.32815981528735633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17</v>
      </c>
      <c r="J30" s="71">
        <v>698418541.09000003</v>
      </c>
      <c r="K30" s="37">
        <f t="shared" si="0"/>
        <v>0.80330408820491006</v>
      </c>
      <c r="L30" s="26">
        <v>7</v>
      </c>
      <c r="M30" s="71">
        <v>500032674.75</v>
      </c>
      <c r="N30" s="45">
        <f t="shared" si="1"/>
        <v>0.57512547023139493</v>
      </c>
      <c r="O30" s="40">
        <v>10</v>
      </c>
      <c r="P30" s="58">
        <v>197834834.28999999</v>
      </c>
      <c r="Q30" s="45">
        <f t="shared" si="2"/>
        <v>0.22754483425722638</v>
      </c>
      <c r="R30" s="40">
        <f t="shared" si="4"/>
        <v>0</v>
      </c>
      <c r="S30" s="58">
        <f t="shared" si="5"/>
        <v>551032.05000004172</v>
      </c>
      <c r="T30" s="39">
        <f t="shared" si="3"/>
        <v>7.889711076972029E-4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144</v>
      </c>
      <c r="J31" s="58">
        <v>1246735406.4399998</v>
      </c>
      <c r="K31" s="37">
        <f t="shared" si="0"/>
        <v>0.90418503647737614</v>
      </c>
      <c r="L31" s="40">
        <v>58</v>
      </c>
      <c r="M31" s="58">
        <v>416252137.64999992</v>
      </c>
      <c r="N31" s="45">
        <f t="shared" si="1"/>
        <v>0.30188358517831509</v>
      </c>
      <c r="O31" s="40">
        <v>79</v>
      </c>
      <c r="P31" s="58">
        <v>789677256.50999987</v>
      </c>
      <c r="Q31" s="45">
        <f t="shared" si="2"/>
        <v>0.57270721220766985</v>
      </c>
      <c r="R31" s="40">
        <f t="shared" si="4"/>
        <v>7</v>
      </c>
      <c r="S31" s="58">
        <f t="shared" si="5"/>
        <v>40806012.280000091</v>
      </c>
      <c r="T31" s="39">
        <f t="shared" si="3"/>
        <v>3.2730290700991586E-2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1493331519.53</v>
      </c>
      <c r="K33" s="38">
        <f t="shared" si="0"/>
        <v>1.3582978529782712</v>
      </c>
      <c r="L33" s="29">
        <v>6</v>
      </c>
      <c r="M33" s="72">
        <v>91788996.539999992</v>
      </c>
      <c r="N33" s="67">
        <f t="shared" si="1"/>
        <v>8.3489027919635556E-2</v>
      </c>
      <c r="O33" s="41">
        <v>119</v>
      </c>
      <c r="P33" s="54">
        <v>988515726.06999993</v>
      </c>
      <c r="Q33" s="67">
        <f t="shared" si="2"/>
        <v>0.89912974500044629</v>
      </c>
      <c r="R33" s="41">
        <f t="shared" si="4"/>
        <v>22</v>
      </c>
      <c r="S33" s="54">
        <f t="shared" si="5"/>
        <v>413026796.92000008</v>
      </c>
      <c r="T33" s="49">
        <f t="shared" si="3"/>
        <v>0.27658078030121069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622530833.38999999</v>
      </c>
      <c r="K35" s="38">
        <f t="shared" si="0"/>
        <v>1.029581266553379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102031593.08000016</v>
      </c>
      <c r="T35" s="49">
        <f t="shared" si="3"/>
        <v>0.16389805549772651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8">
        <v>42692</v>
      </c>
      <c r="I36" s="29">
        <v>253</v>
      </c>
      <c r="J36" s="72">
        <v>3583331656.5600009</v>
      </c>
      <c r="K36" s="38">
        <f t="shared" ref="K36:K73" si="6">J36/F36</f>
        <v>1.0508683711470856</v>
      </c>
      <c r="L36" s="29">
        <v>2</v>
      </c>
      <c r="M36" s="72">
        <v>77719721.270000041</v>
      </c>
      <c r="N36" s="67">
        <f t="shared" ref="N36:N72" si="7">M36/F36</f>
        <v>2.27925307297446E-2</v>
      </c>
      <c r="O36" s="41">
        <v>235</v>
      </c>
      <c r="P36" s="54">
        <v>3331999243.750001</v>
      </c>
      <c r="Q36" s="67">
        <f t="shared" ref="Q36:Q72" si="8">P36/F36</f>
        <v>0.9771611878383365</v>
      </c>
      <c r="R36" s="41">
        <f t="shared" si="4"/>
        <v>16</v>
      </c>
      <c r="S36" s="54">
        <f t="shared" si="5"/>
        <v>173612691.53999996</v>
      </c>
      <c r="T36" s="49">
        <f t="shared" ref="T36:T77" si="9">IF(J36=0,"",S36/J36)</f>
        <v>4.8450076124594108E-2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3</v>
      </c>
      <c r="M38" s="72">
        <v>12821791</v>
      </c>
      <c r="N38" s="67">
        <f t="shared" si="7"/>
        <v>1.7632668340324155E-2</v>
      </c>
      <c r="O38" s="41">
        <v>95</v>
      </c>
      <c r="P38" s="54">
        <v>584398829.71999991</v>
      </c>
      <c r="Q38" s="67">
        <f t="shared" si="8"/>
        <v>0.80367171348576261</v>
      </c>
      <c r="R38" s="41">
        <f t="shared" si="4"/>
        <v>21</v>
      </c>
      <c r="S38" s="54">
        <f t="shared" si="5"/>
        <v>129209030.66999996</v>
      </c>
      <c r="T38" s="49">
        <f t="shared" si="9"/>
        <v>0.17786860767971491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2946819846.75</v>
      </c>
      <c r="K39" s="37">
        <f t="shared" si="6"/>
        <v>1.6552692306929673</v>
      </c>
      <c r="L39" s="24">
        <v>71</v>
      </c>
      <c r="M39" s="71">
        <v>1324563818.0599997</v>
      </c>
      <c r="N39" s="45">
        <f t="shared" si="7"/>
        <v>0.74402571115502658</v>
      </c>
      <c r="O39" s="40">
        <v>76</v>
      </c>
      <c r="P39" s="58">
        <v>1552818049.0299997</v>
      </c>
      <c r="Q39" s="45">
        <f t="shared" si="8"/>
        <v>0.87223925149642911</v>
      </c>
      <c r="R39" s="40">
        <f t="shared" si="4"/>
        <v>4</v>
      </c>
      <c r="S39" s="58">
        <f t="shared" si="5"/>
        <v>69437979.660000563</v>
      </c>
      <c r="T39" s="39">
        <f t="shared" si="9"/>
        <v>2.3563700284081699E-2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779</v>
      </c>
      <c r="J40" s="71">
        <v>1570966714.8599997</v>
      </c>
      <c r="K40" s="37">
        <f t="shared" si="6"/>
        <v>0.44884763281714274</v>
      </c>
      <c r="L40" s="26">
        <v>148</v>
      </c>
      <c r="M40" s="71">
        <v>299799484.75999999</v>
      </c>
      <c r="N40" s="45">
        <f t="shared" si="7"/>
        <v>8.5656995645714287E-2</v>
      </c>
      <c r="O40" s="40">
        <v>532</v>
      </c>
      <c r="P40" s="58">
        <v>1108926281.1799998</v>
      </c>
      <c r="Q40" s="45">
        <f t="shared" si="8"/>
        <v>0.31683608033714283</v>
      </c>
      <c r="R40" s="40">
        <f t="shared" si="4"/>
        <v>99</v>
      </c>
      <c r="S40" s="58">
        <f t="shared" si="5"/>
        <v>162240948.91999984</v>
      </c>
      <c r="T40" s="39">
        <f t="shared" si="9"/>
        <v>0.10327459352597315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1.7604070709295696</v>
      </c>
      <c r="L42" s="29">
        <v>0</v>
      </c>
      <c r="M42" s="72">
        <v>0</v>
      </c>
      <c r="N42" s="67">
        <f t="shared" si="7"/>
        <v>0</v>
      </c>
      <c r="O42" s="41">
        <v>62</v>
      </c>
      <c r="P42" s="54">
        <v>710455602.59000015</v>
      </c>
      <c r="Q42" s="67">
        <f t="shared" si="8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9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4</v>
      </c>
      <c r="M45" s="71">
        <v>231856753.19</v>
      </c>
      <c r="N45" s="45">
        <f t="shared" si="7"/>
        <v>5.9480952588506927E-2</v>
      </c>
      <c r="O45" s="40"/>
      <c r="P45" s="58"/>
      <c r="Q45" s="45">
        <f t="shared" si="8"/>
        <v>0</v>
      </c>
      <c r="R45" s="40">
        <f t="shared" ref="R45" si="10">I45-L45-O45</f>
        <v>2</v>
      </c>
      <c r="S45" s="58">
        <f t="shared" ref="S45" si="11">J45-M45-P45</f>
        <v>228247351.82999998</v>
      </c>
      <c r="T45" s="39">
        <f t="shared" si="9"/>
        <v>0.49607762534541705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188210043.72999999</v>
      </c>
      <c r="K46" s="38">
        <f t="shared" si="6"/>
        <v>3.6903930143137251</v>
      </c>
      <c r="L46" s="29">
        <v>9</v>
      </c>
      <c r="M46" s="75">
        <v>28383772.00999999</v>
      </c>
      <c r="N46" s="67">
        <f t="shared" si="7"/>
        <v>0.55654454921568608</v>
      </c>
      <c r="O46" s="41">
        <v>19</v>
      </c>
      <c r="P46" s="54">
        <v>64377271.349999994</v>
      </c>
      <c r="Q46" s="67">
        <f t="shared" si="8"/>
        <v>1.2622994382352939</v>
      </c>
      <c r="R46" s="41">
        <f t="shared" ref="R46:R47" si="12">I46-L46-O46</f>
        <v>25</v>
      </c>
      <c r="S46" s="54">
        <f t="shared" ref="S46:S47" si="13">J46-M46-P46</f>
        <v>95449000.370000005</v>
      </c>
      <c r="T46" s="49">
        <f t="shared" si="9"/>
        <v>0.5071408436997551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112</v>
      </c>
      <c r="M47" s="75">
        <v>399428579.38999999</v>
      </c>
      <c r="N47" s="67">
        <f t="shared" si="7"/>
        <v>2.2314445775977654</v>
      </c>
      <c r="O47" s="41">
        <v>21</v>
      </c>
      <c r="P47" s="54">
        <v>75215163.020000011</v>
      </c>
      <c r="Q47" s="67">
        <f t="shared" si="8"/>
        <v>0.420196441452514</v>
      </c>
      <c r="R47" s="41">
        <f t="shared" si="12"/>
        <v>85</v>
      </c>
      <c r="S47" s="54">
        <f t="shared" si="13"/>
        <v>279118734.54000008</v>
      </c>
      <c r="T47" s="49">
        <f t="shared" si="9"/>
        <v>0.37030064917720107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1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72">
        <v>2177802443.6899996</v>
      </c>
      <c r="K49" s="38">
        <f t="shared" si="6"/>
        <v>2.2592347271922817</v>
      </c>
      <c r="L49" s="25">
        <v>19</v>
      </c>
      <c r="M49" s="72">
        <v>275461984.31999999</v>
      </c>
      <c r="N49" s="67">
        <f t="shared" si="7"/>
        <v>0.28576204549691747</v>
      </c>
      <c r="O49" s="41">
        <v>150</v>
      </c>
      <c r="P49" s="54">
        <v>1809949508.5399997</v>
      </c>
      <c r="Q49" s="67">
        <f t="shared" si="8"/>
        <v>1.8776270529064736</v>
      </c>
      <c r="R49" s="41">
        <f t="shared" ref="R49:R52" si="14">I49-L49-O49</f>
        <v>15</v>
      </c>
      <c r="S49" s="54">
        <f t="shared" ref="S49:S51" si="15">J49-M49-P49</f>
        <v>92390950.829999924</v>
      </c>
      <c r="T49" s="49">
        <f t="shared" si="9"/>
        <v>4.2423935696139461E-2</v>
      </c>
    </row>
    <row r="50" spans="1:21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72">
        <v>7345489907.3899994</v>
      </c>
      <c r="K50" s="38">
        <f t="shared" si="6"/>
        <v>3.2657794593706591</v>
      </c>
      <c r="L50" s="25">
        <v>451</v>
      </c>
      <c r="M50" s="72">
        <v>5262109645.039999</v>
      </c>
      <c r="N50" s="67">
        <f t="shared" si="7"/>
        <v>2.3395157856576509</v>
      </c>
      <c r="O50" s="41">
        <v>200</v>
      </c>
      <c r="P50" s="54">
        <v>2013760159.0900002</v>
      </c>
      <c r="Q50" s="67">
        <f t="shared" si="8"/>
        <v>0.89531081610210461</v>
      </c>
      <c r="R50" s="41">
        <f t="shared" si="14"/>
        <v>10</v>
      </c>
      <c r="S50" s="54">
        <f t="shared" si="15"/>
        <v>69620103.260000229</v>
      </c>
      <c r="T50" s="49">
        <f t="shared" si="9"/>
        <v>9.4779387267224027E-3</v>
      </c>
    </row>
    <row r="51" spans="1:21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4</v>
      </c>
      <c r="J51" s="71">
        <v>266410850.31999999</v>
      </c>
      <c r="K51" s="37">
        <f t="shared" si="6"/>
        <v>0.23246310131889514</v>
      </c>
      <c r="L51" s="24">
        <v>4</v>
      </c>
      <c r="M51" s="71">
        <v>266410850.32000002</v>
      </c>
      <c r="N51" s="45">
        <f t="shared" si="7"/>
        <v>0.23246310131889517</v>
      </c>
      <c r="O51" s="40"/>
      <c r="P51" s="58"/>
      <c r="Q51" s="45">
        <f t="shared" si="8"/>
        <v>0</v>
      </c>
      <c r="R51" s="40">
        <f t="shared" si="14"/>
        <v>0</v>
      </c>
      <c r="S51" s="58">
        <f t="shared" si="15"/>
        <v>-2.9802322387695313E-8</v>
      </c>
      <c r="T51" s="39">
        <f t="shared" si="9"/>
        <v>-1.1186602329408951E-16</v>
      </c>
    </row>
    <row r="52" spans="1:21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72">
        <v>1090550169.6299999</v>
      </c>
      <c r="K52" s="38">
        <f t="shared" si="6"/>
        <v>0.83888474586923067</v>
      </c>
      <c r="L52" s="25">
        <v>29</v>
      </c>
      <c r="M52" s="72">
        <v>1090550169.6299999</v>
      </c>
      <c r="N52" s="67">
        <f t="shared" si="7"/>
        <v>0.83888474586923067</v>
      </c>
      <c r="O52" s="41"/>
      <c r="P52" s="54"/>
      <c r="Q52" s="67">
        <f t="shared" si="8"/>
        <v>0</v>
      </c>
      <c r="R52" s="41">
        <f t="shared" si="14"/>
        <v>0</v>
      </c>
      <c r="S52" s="54"/>
      <c r="T52" s="49">
        <f t="shared" si="9"/>
        <v>0</v>
      </c>
    </row>
    <row r="53" spans="1:21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28</v>
      </c>
      <c r="J53" s="76">
        <v>1320816648.0800002</v>
      </c>
      <c r="K53" s="37">
        <f t="shared" si="6"/>
        <v>0.22340372067204536</v>
      </c>
      <c r="L53" s="26">
        <v>14</v>
      </c>
      <c r="M53" s="76">
        <v>735659398.64999986</v>
      </c>
      <c r="N53" s="45">
        <f t="shared" si="7"/>
        <v>0.12442987226476496</v>
      </c>
      <c r="O53" s="40">
        <v>11</v>
      </c>
      <c r="P53" s="58">
        <v>549331279.62</v>
      </c>
      <c r="Q53" s="45">
        <f t="shared" si="8"/>
        <v>9.2914222369197885E-2</v>
      </c>
      <c r="R53" s="40">
        <f t="shared" ref="R53" si="16">I53-L53-O53</f>
        <v>3</v>
      </c>
      <c r="S53" s="58">
        <f t="shared" ref="S53" si="17">J53-M53-P53</f>
        <v>35825969.8100003</v>
      </c>
      <c r="T53" s="39">
        <f t="shared" si="9"/>
        <v>2.7124105273868691E-2</v>
      </c>
    </row>
    <row r="54" spans="1:21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18</v>
      </c>
      <c r="J54" s="76">
        <v>787402352.76999998</v>
      </c>
      <c r="K54" s="37">
        <f t="shared" si="6"/>
        <v>0.31085762051717331</v>
      </c>
      <c r="L54" s="26">
        <v>18</v>
      </c>
      <c r="M54" s="76">
        <v>787402352.76999998</v>
      </c>
      <c r="N54" s="45">
        <f t="shared" si="7"/>
        <v>0.31085762051717331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1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5718990727.0100002</v>
      </c>
      <c r="K55" s="38">
        <f t="shared" si="6"/>
        <v>3.6852726382972878</v>
      </c>
      <c r="L55" s="29">
        <v>76</v>
      </c>
      <c r="M55" s="77">
        <v>4801790734.5</v>
      </c>
      <c r="N55" s="67">
        <f t="shared" si="7"/>
        <v>3.0942361779163177</v>
      </c>
      <c r="O55" s="41">
        <v>10</v>
      </c>
      <c r="P55" s="54">
        <v>799752577.60000014</v>
      </c>
      <c r="Q55" s="67">
        <f t="shared" si="8"/>
        <v>0.51535427006679513</v>
      </c>
      <c r="R55" s="41">
        <f t="shared" ref="R55:R56" si="20">I55-L55-O55</f>
        <v>2</v>
      </c>
      <c r="S55" s="54">
        <f t="shared" ref="S55:S56" si="21">J55-M55-P55</f>
        <v>117447414.91000009</v>
      </c>
      <c r="T55" s="49">
        <f t="shared" si="9"/>
        <v>2.0536388414709651E-2</v>
      </c>
    </row>
    <row r="56" spans="1:21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85</v>
      </c>
      <c r="J56" s="76">
        <v>211728321.72999996</v>
      </c>
      <c r="K56" s="37">
        <f t="shared" si="6"/>
        <v>0.13110112800619192</v>
      </c>
      <c r="L56" s="26">
        <v>83</v>
      </c>
      <c r="M56" s="76">
        <v>209787887.24999997</v>
      </c>
      <c r="N56" s="45">
        <f t="shared" si="7"/>
        <v>0.12989962058823529</v>
      </c>
      <c r="O56" s="40"/>
      <c r="P56" s="58"/>
      <c r="Q56" s="45">
        <f t="shared" si="8"/>
        <v>0</v>
      </c>
      <c r="R56" s="40">
        <f t="shared" si="20"/>
        <v>2</v>
      </c>
      <c r="S56" s="58">
        <f t="shared" si="21"/>
        <v>1940434.4799999893</v>
      </c>
      <c r="T56" s="39">
        <f t="shared" si="9"/>
        <v>9.164737452906602E-3</v>
      </c>
    </row>
    <row r="57" spans="1:21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0</v>
      </c>
      <c r="M57" s="76">
        <v>0</v>
      </c>
      <c r="N57" s="45">
        <f t="shared" si="7"/>
        <v>0</v>
      </c>
      <c r="O57" s="40">
        <v>10</v>
      </c>
      <c r="P57" s="58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1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313510658.87</v>
      </c>
      <c r="K59" s="38">
        <f t="shared" si="6"/>
        <v>2.0734831935846563</v>
      </c>
      <c r="L59" s="25">
        <v>15</v>
      </c>
      <c r="M59" s="77">
        <v>137685322.81</v>
      </c>
      <c r="N59" s="67">
        <f t="shared" si="7"/>
        <v>0.91061721435185183</v>
      </c>
      <c r="O59" s="41">
        <v>14</v>
      </c>
      <c r="P59" s="54">
        <v>114275495.90000001</v>
      </c>
      <c r="Q59" s="67">
        <f t="shared" si="8"/>
        <v>0.75579031679894182</v>
      </c>
      <c r="R59" s="41">
        <f t="shared" ref="R59:R61" si="23">I59-L59-O59</f>
        <v>10</v>
      </c>
      <c r="S59" s="54">
        <f t="shared" ref="S59:S61" si="24">J59-M59-P59</f>
        <v>61549840.159999996</v>
      </c>
      <c r="T59" s="49">
        <f t="shared" si="9"/>
        <v>0.19632455362712942</v>
      </c>
    </row>
    <row r="60" spans="1:21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1304398452.3099997</v>
      </c>
      <c r="K60" s="38">
        <f t="shared" si="6"/>
        <v>3.6972745246882077</v>
      </c>
      <c r="L60" s="25">
        <v>137</v>
      </c>
      <c r="M60" s="77">
        <v>1209145964.1799996</v>
      </c>
      <c r="N60" s="67">
        <f t="shared" si="7"/>
        <v>3.4272844789682528</v>
      </c>
      <c r="O60" s="41">
        <v>10</v>
      </c>
      <c r="P60" s="54">
        <v>95252488.130000114</v>
      </c>
      <c r="Q60" s="67">
        <f t="shared" si="8"/>
        <v>0.269990045719955</v>
      </c>
      <c r="R60" s="41">
        <f t="shared" si="23"/>
        <v>0</v>
      </c>
      <c r="S60" s="54">
        <f t="shared" si="24"/>
        <v>0</v>
      </c>
      <c r="T60" s="49">
        <f t="shared" si="9"/>
        <v>0</v>
      </c>
      <c r="U60" s="86"/>
    </row>
    <row r="61" spans="1:21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35</v>
      </c>
      <c r="J61" s="76">
        <v>791705198.4799999</v>
      </c>
      <c r="K61" s="37">
        <f t="shared" si="6"/>
        <v>1.4798228008971961</v>
      </c>
      <c r="L61" s="24">
        <v>34</v>
      </c>
      <c r="M61" s="76">
        <v>745762095.83000016</v>
      </c>
      <c r="N61" s="45">
        <f t="shared" si="7"/>
        <v>1.3939478426728975</v>
      </c>
      <c r="O61" s="40"/>
      <c r="P61" s="58"/>
      <c r="Q61" s="45">
        <f t="shared" si="8"/>
        <v>0</v>
      </c>
      <c r="R61" s="40">
        <f t="shared" si="23"/>
        <v>1</v>
      </c>
      <c r="S61" s="58">
        <f t="shared" si="24"/>
        <v>45943102.649999738</v>
      </c>
      <c r="T61" s="39">
        <f t="shared" si="9"/>
        <v>5.8030568370911556E-2</v>
      </c>
    </row>
    <row r="62" spans="1:21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8</v>
      </c>
      <c r="J62" s="76">
        <v>115587219.52</v>
      </c>
      <c r="K62" s="37">
        <f t="shared" si="6"/>
        <v>0.34258855313540232</v>
      </c>
      <c r="L62" s="26">
        <v>6</v>
      </c>
      <c r="M62" s="76">
        <v>108875132.47</v>
      </c>
      <c r="N62" s="45">
        <f t="shared" si="7"/>
        <v>0.32269462195055804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5.8069456795252418E-2</v>
      </c>
    </row>
    <row r="63" spans="1:21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10</v>
      </c>
      <c r="M63" s="76">
        <v>226418896.97999999</v>
      </c>
      <c r="N63" s="45">
        <f t="shared" si="7"/>
        <v>0.18827135502486236</v>
      </c>
      <c r="O63" s="40"/>
      <c r="P63" s="58"/>
      <c r="Q63" s="45">
        <f t="shared" si="8"/>
        <v>0</v>
      </c>
      <c r="R63" s="40">
        <f t="shared" si="25"/>
        <v>2</v>
      </c>
      <c r="S63" s="58">
        <f t="shared" si="26"/>
        <v>41090531</v>
      </c>
      <c r="T63" s="39">
        <f t="shared" si="9"/>
        <v>0.15360404794059102</v>
      </c>
    </row>
    <row r="64" spans="1:21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4</v>
      </c>
      <c r="J64" s="76">
        <v>77677660.810000002</v>
      </c>
      <c r="K64" s="37">
        <f t="shared" si="6"/>
        <v>7.4700473441008608E-2</v>
      </c>
      <c r="L64" s="26">
        <v>4</v>
      </c>
      <c r="M64" s="76">
        <v>77677660.810000002</v>
      </c>
      <c r="N64" s="45">
        <f t="shared" si="7"/>
        <v>7.4700473441008608E-2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2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35</v>
      </c>
      <c r="J65" s="76">
        <v>52558167.509571761</v>
      </c>
      <c r="K65" s="37">
        <f t="shared" si="6"/>
        <v>2.7662193426090401E-2</v>
      </c>
      <c r="L65" s="26">
        <v>33</v>
      </c>
      <c r="M65" s="76">
        <v>50662785.709571756</v>
      </c>
      <c r="N65" s="45">
        <f t="shared" si="7"/>
        <v>2.6664624057669346E-2</v>
      </c>
      <c r="O65" s="40"/>
      <c r="P65" s="58"/>
      <c r="Q65" s="45">
        <f t="shared" si="8"/>
        <v>0</v>
      </c>
      <c r="R65" s="40">
        <f t="shared" ref="R65" si="29">I65-L65-O65</f>
        <v>2</v>
      </c>
      <c r="S65" s="58">
        <f t="shared" ref="S65" si="30">J65-M65-P65</f>
        <v>1895381.8000000045</v>
      </c>
      <c r="T65" s="39">
        <f t="shared" si="9"/>
        <v>3.6062554876077485E-2</v>
      </c>
    </row>
    <row r="66" spans="1:22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16</v>
      </c>
      <c r="J66" s="76">
        <v>55540289.409999989</v>
      </c>
      <c r="K66" s="37">
        <f t="shared" si="6"/>
        <v>0.83575787239485344</v>
      </c>
      <c r="L66" s="26">
        <v>15</v>
      </c>
      <c r="M66" s="76">
        <v>52840689.409999996</v>
      </c>
      <c r="N66" s="45">
        <f t="shared" si="7"/>
        <v>0.79513489443984642</v>
      </c>
      <c r="O66" s="40"/>
      <c r="P66" s="58"/>
      <c r="Q66" s="45">
        <f t="shared" si="8"/>
        <v>0</v>
      </c>
      <c r="R66" s="40">
        <f t="shared" ref="R66:R73" si="31">I66-L66-O66</f>
        <v>1</v>
      </c>
      <c r="S66" s="58">
        <f t="shared" ref="S66:S73" si="32">J66-M66-P66</f>
        <v>2699599.9999999925</v>
      </c>
      <c r="T66" s="39">
        <f t="shared" si="9"/>
        <v>4.8606156515884694E-2</v>
      </c>
    </row>
    <row r="67" spans="1:22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76">
        <v>1885623</v>
      </c>
      <c r="K67" s="37">
        <f t="shared" si="6"/>
        <v>5.7140090909090911E-2</v>
      </c>
      <c r="L67" s="26">
        <v>2</v>
      </c>
      <c r="M67" s="76">
        <v>1885623</v>
      </c>
      <c r="N67" s="45">
        <f t="shared" si="7"/>
        <v>5.7140090909090911E-2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2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8</v>
      </c>
      <c r="J68" s="76">
        <v>20343863.75</v>
      </c>
      <c r="K68" s="37">
        <f t="shared" si="6"/>
        <v>2.1414593421052633E-2</v>
      </c>
      <c r="L68" s="26">
        <v>6</v>
      </c>
      <c r="M68" s="76">
        <v>15185213.32</v>
      </c>
      <c r="N68" s="45">
        <f t="shared" si="7"/>
        <v>1.598443507368421E-2</v>
      </c>
      <c r="O68" s="40"/>
      <c r="P68" s="58"/>
      <c r="Q68" s="45">
        <f t="shared" si="8"/>
        <v>0</v>
      </c>
      <c r="R68" s="40">
        <f t="shared" si="31"/>
        <v>2</v>
      </c>
      <c r="S68" s="58">
        <f t="shared" si="32"/>
        <v>5158650.43</v>
      </c>
      <c r="T68" s="39">
        <f t="shared" si="9"/>
        <v>0.25357279685870882</v>
      </c>
    </row>
    <row r="69" spans="1:22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145</v>
      </c>
      <c r="J69" s="76">
        <v>1172184157.6500008</v>
      </c>
      <c r="K69" s="37">
        <f t="shared" si="6"/>
        <v>0.38648356125247185</v>
      </c>
      <c r="L69" s="26">
        <v>130</v>
      </c>
      <c r="M69" s="76">
        <v>1072204028.2100003</v>
      </c>
      <c r="N69" s="45">
        <f t="shared" si="7"/>
        <v>0.35351888055083069</v>
      </c>
      <c r="O69" s="40">
        <v>12</v>
      </c>
      <c r="P69" s="58">
        <v>82144371.319999993</v>
      </c>
      <c r="Q69" s="45">
        <f t="shared" si="8"/>
        <v>2.7084011464756884E-2</v>
      </c>
      <c r="R69" s="40">
        <f t="shared" si="31"/>
        <v>3</v>
      </c>
      <c r="S69" s="58">
        <f t="shared" si="32"/>
        <v>17835758.120000541</v>
      </c>
      <c r="T69" s="39">
        <f t="shared" si="9"/>
        <v>1.5215832771326423E-2</v>
      </c>
      <c r="V69" s="92"/>
    </row>
    <row r="70" spans="1:22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5</v>
      </c>
      <c r="J70" s="76">
        <v>93850772.360000014</v>
      </c>
      <c r="K70" s="37">
        <f t="shared" si="6"/>
        <v>0.14016860473122278</v>
      </c>
      <c r="L70" s="26">
        <v>5</v>
      </c>
      <c r="M70" s="76">
        <v>93850772.360000014</v>
      </c>
      <c r="N70" s="45">
        <f t="shared" si="7"/>
        <v>0.14016860473122278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2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57</v>
      </c>
      <c r="J71" s="76">
        <v>118513595.89993057</v>
      </c>
      <c r="K71" s="37">
        <f t="shared" si="6"/>
        <v>6.2375576789437143E-2</v>
      </c>
      <c r="L71" s="26">
        <v>54</v>
      </c>
      <c r="M71" s="76">
        <v>108302328.52993058</v>
      </c>
      <c r="N71" s="45">
        <f t="shared" si="7"/>
        <v>5.7001225542068726E-2</v>
      </c>
      <c r="O71" s="40"/>
      <c r="P71" s="58"/>
      <c r="Q71" s="45">
        <f t="shared" si="8"/>
        <v>0</v>
      </c>
      <c r="R71" s="40">
        <f t="shared" si="31"/>
        <v>3</v>
      </c>
      <c r="S71" s="58">
        <f t="shared" si="32"/>
        <v>10211267.36999999</v>
      </c>
      <c r="T71" s="39">
        <f t="shared" si="9"/>
        <v>8.616114710266734E-2</v>
      </c>
    </row>
    <row r="72" spans="1:22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4</v>
      </c>
      <c r="J72" s="76">
        <v>20298999.989999998</v>
      </c>
      <c r="K72" s="37">
        <f t="shared" si="6"/>
        <v>4.2734736821052631E-2</v>
      </c>
      <c r="L72" s="26">
        <v>4</v>
      </c>
      <c r="M72" s="76">
        <v>20298999.989999998</v>
      </c>
      <c r="N72" s="45">
        <f t="shared" si="7"/>
        <v>4.2734736821052631E-2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2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19</v>
      </c>
      <c r="J73" s="76">
        <v>1485664137.4100001</v>
      </c>
      <c r="K73" s="37">
        <f t="shared" si="6"/>
        <v>0.14291151306712618</v>
      </c>
      <c r="L73" s="26">
        <v>12</v>
      </c>
      <c r="M73" s="76">
        <v>988793510.97000003</v>
      </c>
      <c r="N73" s="45">
        <f t="shared" ref="N73:N76" si="33">M73/F73</f>
        <v>9.5115694863597083E-2</v>
      </c>
      <c r="O73" s="40">
        <v>7</v>
      </c>
      <c r="P73" s="58">
        <v>496870626.44</v>
      </c>
      <c r="Q73" s="45">
        <f t="shared" ref="Q73:Q76" si="34">P73/F73</f>
        <v>4.77958182035291E-2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2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2" s="4" customFormat="1" ht="25.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105</v>
      </c>
      <c r="F75" s="22">
        <v>250000000</v>
      </c>
      <c r="G75" s="31">
        <v>42849</v>
      </c>
      <c r="H75" s="31">
        <v>42985</v>
      </c>
      <c r="I75" s="25">
        <v>9</v>
      </c>
      <c r="J75" s="77">
        <v>89059611.170000002</v>
      </c>
      <c r="K75" s="38">
        <f t="shared" si="35"/>
        <v>0.35623844467999999</v>
      </c>
      <c r="L75" s="25"/>
      <c r="M75" s="77"/>
      <c r="N75" s="67">
        <f t="shared" si="33"/>
        <v>0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2" s="4" customFormat="1" ht="25.5" x14ac:dyDescent="0.25">
      <c r="A76" s="18">
        <v>73</v>
      </c>
      <c r="B76" s="7" t="s">
        <v>113</v>
      </c>
      <c r="C76" s="89" t="s">
        <v>98</v>
      </c>
      <c r="D76" s="7" t="s">
        <v>5</v>
      </c>
      <c r="E76" s="18" t="s">
        <v>105</v>
      </c>
      <c r="F76" s="22">
        <v>569500000</v>
      </c>
      <c r="G76" s="31">
        <v>42871</v>
      </c>
      <c r="H76" s="31">
        <v>43005</v>
      </c>
      <c r="I76" s="25">
        <v>2</v>
      </c>
      <c r="J76" s="77">
        <v>80306468.299999997</v>
      </c>
      <c r="K76" s="38">
        <f t="shared" si="35"/>
        <v>0.1410122358208955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>
        <f t="shared" si="9"/>
        <v>0</v>
      </c>
    </row>
    <row r="77" spans="1:22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11</v>
      </c>
      <c r="J77" s="77">
        <v>179209485.81999999</v>
      </c>
      <c r="K77" s="38">
        <f t="shared" si="35"/>
        <v>1.2800677558571427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2" s="4" customFormat="1" ht="25.5" x14ac:dyDescent="0.25">
      <c r="A78" s="17">
        <v>75</v>
      </c>
      <c r="B78" s="6" t="s">
        <v>114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" si="38">J78/F78</f>
        <v>0</v>
      </c>
      <c r="L78" s="24"/>
      <c r="M78" s="76"/>
      <c r="N78" s="45">
        <f t="shared" ref="N78" si="39">M78/F78</f>
        <v>0</v>
      </c>
      <c r="O78" s="40"/>
      <c r="P78" s="58"/>
      <c r="Q78" s="45">
        <f t="shared" ref="Q78" si="40">P78/F78</f>
        <v>0</v>
      </c>
      <c r="R78" s="40"/>
      <c r="S78" s="58"/>
      <c r="T78" s="39" t="str">
        <f t="shared" ref="T78" si="41">IF(J78=0,"",S78/J78)</f>
        <v/>
      </c>
    </row>
    <row r="79" spans="1:22" s="11" customFormat="1" ht="12.75" x14ac:dyDescent="0.25">
      <c r="A79" s="100"/>
      <c r="B79" s="100"/>
      <c r="C79" s="100"/>
      <c r="D79" s="100"/>
      <c r="E79" s="100"/>
      <c r="F79" s="100"/>
      <c r="G79" s="100"/>
      <c r="H79" s="100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2" s="11" customFormat="1" x14ac:dyDescent="0.25">
      <c r="A80" s="34"/>
      <c r="B80" t="s">
        <v>102</v>
      </c>
      <c r="C80" s="3"/>
      <c r="D80" s="1"/>
      <c r="E80" s="34"/>
      <c r="F80" s="2"/>
      <c r="G80" s="33"/>
      <c r="H80" s="33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2:20" x14ac:dyDescent="0.25">
      <c r="B81" t="s">
        <v>103</v>
      </c>
      <c r="P81" s="59"/>
      <c r="Q81" s="46"/>
      <c r="R81" s="27"/>
      <c r="S81" s="59"/>
      <c r="T81" s="59"/>
    </row>
    <row r="82" spans="2:20" x14ac:dyDescent="0.25">
      <c r="B82" t="s">
        <v>104</v>
      </c>
    </row>
    <row r="83" spans="2:20" x14ac:dyDescent="0.25">
      <c r="B83" t="s">
        <v>105</v>
      </c>
    </row>
    <row r="84" spans="2:20" x14ac:dyDescent="0.25">
      <c r="B84"/>
    </row>
    <row r="85" spans="2:20" x14ac:dyDescent="0.25">
      <c r="B85"/>
    </row>
    <row r="86" spans="2:20" x14ac:dyDescent="0.25">
      <c r="B86"/>
    </row>
    <row r="87" spans="2:20" x14ac:dyDescent="0.25">
      <c r="B87"/>
    </row>
    <row r="89" spans="2:20" x14ac:dyDescent="0.25">
      <c r="B89" s="96"/>
      <c r="C89" s="96"/>
      <c r="D89" s="96"/>
      <c r="E89" s="96"/>
    </row>
  </sheetData>
  <autoFilter ref="A2:H78"/>
  <sortState ref="A4:N68">
    <sortCondition ref="A4:A68" customList="1,2,3,4,5,6,7,8,9,10,11,12"/>
  </sortState>
  <mergeCells count="15">
    <mergeCell ref="O2:Q2"/>
    <mergeCell ref="R2:T2"/>
    <mergeCell ref="B89:E89"/>
    <mergeCell ref="A1:T1"/>
    <mergeCell ref="A79:H79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2017-08-11T05:04:46Z</dcterms:modified>
</cp:coreProperties>
</file>