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070" windowWidth="14535" windowHeight="918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<sst xmlns="http://schemas.openxmlformats.org/spreadsheetml/2006/main" count="330" uniqueCount="115">
  <si>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</si>
  <si>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</si>
  <si>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</si>
  <si>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</si>
  <si>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</si>
  <si>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</si>
  <si>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</si>
  <si>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</si>
  <si>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</si>
  <si>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</si>
  <si>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</si>
  <si>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</si>
  <si>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</si>
  <si>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</si>
  <si>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</si>
  <si>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</si>
  <si>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</si>
  <si>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</si>
  <si>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</si>
  <si>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</si>
  <si>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</si>
  <si>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</si>
  <si>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</si>
  <si>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</si>
  <si>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</si>
  <si>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</si>
  <si>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</si>
  <si>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</si>
  <si>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</si>
  <si>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</si>
  <si>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</si>
  <si>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</si>
  <si>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</si>
  <si>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</si>
  <si>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</si>
  <si>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</si>
  <si>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</si>
  <si>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</si>
  <si>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</si>
  <si>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</si>
  <si>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</si>
  <si>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</si>
  <si>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</si>
  <si>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</si>
  <si>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</si>
  <si>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</si>
  <si>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</si>
  <si>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</si>
  <si>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</si>
  <si>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</si>
  <si>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</si>
  <si>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</si>
  <si>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</si>
  <si>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</si>
  <si>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</si>
  <si>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</si>
  <si>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</si>
  <si>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</si>
  <si>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</si>
  <si>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</si>
  <si>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</si>
  <si>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</si>
  <si>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</si>
  <si>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</si>
  <si>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</si>
  <si>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</si>
  <si>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</si>
  <si>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</si>
  <si>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</si>
  <si>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</si>
  <si>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</si>
  <si>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</si>
  <si>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</si>
  <si>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</si>
  <si>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</si>
  <si>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</si>
  <si>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</si>
  <si>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</si>
  <si>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</si>
  <si>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</si>
  <si>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</si>
  <si>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</si>
  <si>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</si>
  <si>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</si>
  <si>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</si>
  <si>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</si>
  <si>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</si>
  <si>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</si>
  <si>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</si>
  <si>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</si>
  <si>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</si>
  <si>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</si>
  <si>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</si>
  <si>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</si>
  <si>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</si>
  <si>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</si>
  <si>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</si>
  <si>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</si>
  <si>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</si>
  <si>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</si>
  <si>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</si>
  <si>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</si>
  <si>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</si>
  <si>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</si>
  <si>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</si>
  <si>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</si>
  <si>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</si>
  <si>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</si>
  <si>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</si>
  <si>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</si>
  <si>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</si>
  <si>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 xml:space="preserve">73. Výstavba a modernizace přestupních terminálů II </t>
  </si>
  <si>
    <t>Rozvoj infrastruktury polyfunkčních komunitních center</t>
  </si>
  <si>
    <t>Stav alokace výzev IROP k 15.6.2017</t>
  </si>
  <si>
    <t>Číslo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</si>
</sst>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zoomScale="90" zoomScaleNormal="90" workbookViewId="0">
      <pane xSplit="3" ySplit="3" topLeftCell="E64" activePane="bottomRight" state="frozen"/>
      <selection pane="topRight" activeCell="D1" sqref="D1"/>
      <selection pane="bottomLeft" activeCell="A4" sqref="A4"/>
      <selection pane="bottomRight" activeCell="E77" sqref="E77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3.42578125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114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9203490321.9199982</v>
      </c>
      <c r="K4" s="63">
        <f t="shared" ref="K4:K35" si="0">J4/F4</f>
        <v>0.88531768000889621</v>
      </c>
      <c r="L4" s="61">
        <v>21</v>
      </c>
      <c r="M4" s="62">
        <v>1941829043.4999998</v>
      </c>
      <c r="N4" s="63">
        <f t="shared" ref="N4:N35" si="1">M4/F4</f>
        <v>0.1867916978921399</v>
      </c>
      <c r="O4" s="64">
        <v>98</v>
      </c>
      <c r="P4" s="65">
        <v>4787212922.9199991</v>
      </c>
      <c r="Q4" s="44">
        <f t="shared" ref="Q4:Q35" si="2">P4/F4</f>
        <v>0.46049966810243592</v>
      </c>
      <c r="R4" s="78">
        <f>I4-L4-O4</f>
        <v>35</v>
      </c>
      <c r="S4" s="65">
        <f>J4-M4-P4</f>
        <v>2474448355.499999</v>
      </c>
      <c r="T4" s="39">
        <f t="shared" ref="T4:T35" si="3">IF(J4=0,"",S4/J4)</f>
        <v>0.26885977699206065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103</v>
      </c>
      <c r="F5" s="21">
        <v>535500000</v>
      </c>
      <c r="G5" s="15">
        <v>42261</v>
      </c>
      <c r="H5" s="30">
        <v>42825</v>
      </c>
      <c r="I5" s="24">
        <v>35</v>
      </c>
      <c r="J5" s="55">
        <v>35801974.149999999</v>
      </c>
      <c r="K5" s="37">
        <f t="shared" si="0"/>
        <v>6.6857094584500468E-2</v>
      </c>
      <c r="L5" s="24">
        <v>4</v>
      </c>
      <c r="M5" s="55">
        <v>5943463.5</v>
      </c>
      <c r="N5" s="63">
        <f t="shared" si="1"/>
        <v>1.1098904761904761E-2</v>
      </c>
      <c r="O5" s="40">
        <v>29</v>
      </c>
      <c r="P5" s="58">
        <v>29015140.649999999</v>
      </c>
      <c r="Q5" s="44">
        <f t="shared" si="2"/>
        <v>5.4183269187675069E-2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2.3556522231609957E-2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31</v>
      </c>
      <c r="J8" s="69">
        <v>1682900718.6800001</v>
      </c>
      <c r="K8" s="37">
        <f t="shared" si="0"/>
        <v>1.1370950801891893</v>
      </c>
      <c r="L8" s="24">
        <v>15</v>
      </c>
      <c r="M8" s="69">
        <v>824219641.58000004</v>
      </c>
      <c r="N8" s="63">
        <f t="shared" si="1"/>
        <v>0.55690516322972972</v>
      </c>
      <c r="O8" s="40">
        <v>14</v>
      </c>
      <c r="P8" s="58">
        <v>722681077.10000002</v>
      </c>
      <c r="Q8" s="44">
        <f t="shared" si="2"/>
        <v>0.48829802506756759</v>
      </c>
      <c r="R8" s="78">
        <f t="shared" si="4"/>
        <v>2</v>
      </c>
      <c r="S8" s="65">
        <f t="shared" si="5"/>
        <v>136000000</v>
      </c>
      <c r="T8" s="39">
        <f t="shared" si="3"/>
        <v>8.0812848013204819E-2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202</v>
      </c>
      <c r="J9" s="55">
        <v>1444340309.04</v>
      </c>
      <c r="K9" s="37">
        <f t="shared" si="0"/>
        <v>0.76017911002105265</v>
      </c>
      <c r="L9" s="24">
        <v>6</v>
      </c>
      <c r="M9" s="55">
        <v>39742419.050000004</v>
      </c>
      <c r="N9" s="63">
        <f t="shared" si="1"/>
        <v>2.0917062657894739E-2</v>
      </c>
      <c r="O9" s="40">
        <v>152</v>
      </c>
      <c r="P9" s="58">
        <v>1047242580.8299998</v>
      </c>
      <c r="Q9" s="44">
        <f t="shared" si="2"/>
        <v>0.55118030569999987</v>
      </c>
      <c r="R9" s="78">
        <f t="shared" si="4"/>
        <v>44</v>
      </c>
      <c r="S9" s="65">
        <f t="shared" si="5"/>
        <v>357355309.16000021</v>
      </c>
      <c r="T9" s="39">
        <f t="shared" si="3"/>
        <v>0.24741766668377563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207607456.61000001</v>
      </c>
      <c r="K10" s="38">
        <f t="shared" si="0"/>
        <v>0.1221220333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141760559.91</v>
      </c>
      <c r="Q10" s="48">
        <f t="shared" si="2"/>
        <v>8.3388564652941172E-2</v>
      </c>
      <c r="R10" s="41">
        <f t="shared" si="4"/>
        <v>1</v>
      </c>
      <c r="S10" s="54">
        <f t="shared" si="5"/>
        <v>65846896.700000018</v>
      </c>
      <c r="T10" s="49">
        <f t="shared" si="3"/>
        <v>0.31717019116368439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28</v>
      </c>
      <c r="J11" s="55">
        <v>1640042922.6699998</v>
      </c>
      <c r="K11" s="37">
        <f t="shared" si="0"/>
        <v>0.42943653462062875</v>
      </c>
      <c r="L11" s="24">
        <v>1</v>
      </c>
      <c r="M11" s="55">
        <v>30551813.5</v>
      </c>
      <c r="N11" s="44">
        <f t="shared" si="1"/>
        <v>7.9998302083802778E-3</v>
      </c>
      <c r="O11" s="40">
        <v>20</v>
      </c>
      <c r="P11" s="58">
        <v>1474334678.6999996</v>
      </c>
      <c r="Q11" s="44">
        <f t="shared" si="2"/>
        <v>0.38604671044901756</v>
      </c>
      <c r="R11" s="40">
        <f t="shared" si="4"/>
        <v>7</v>
      </c>
      <c r="S11" s="58">
        <f t="shared" si="5"/>
        <v>135156430.47000027</v>
      </c>
      <c r="T11" s="39">
        <f t="shared" si="3"/>
        <v>8.2410300731620353E-2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140</v>
      </c>
      <c r="J12" s="55">
        <v>152912972.31999999</v>
      </c>
      <c r="K12" s="37">
        <f t="shared" si="0"/>
        <v>1.0194198154666667</v>
      </c>
      <c r="L12" s="24">
        <v>82</v>
      </c>
      <c r="M12" s="55">
        <v>91210211.770000011</v>
      </c>
      <c r="N12" s="44">
        <f t="shared" si="1"/>
        <v>0.60806807846666677</v>
      </c>
      <c r="O12" s="40">
        <v>52</v>
      </c>
      <c r="P12" s="58">
        <v>58162153.549999997</v>
      </c>
      <c r="Q12" s="44">
        <f t="shared" si="2"/>
        <v>0.38774769033333334</v>
      </c>
      <c r="R12" s="40">
        <f t="shared" si="4"/>
        <v>6</v>
      </c>
      <c r="S12" s="58">
        <f t="shared" si="5"/>
        <v>3540606.9999999851</v>
      </c>
      <c r="T12" s="39">
        <f t="shared" si="3"/>
        <v>2.3154392634462558E-2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6</v>
      </c>
      <c r="J13" s="69">
        <v>167234561.31</v>
      </c>
      <c r="K13" s="37">
        <f t="shared" si="0"/>
        <v>0.13936213442500001</v>
      </c>
      <c r="L13" s="24">
        <v>2</v>
      </c>
      <c r="M13" s="69">
        <v>54278663.120000005</v>
      </c>
      <c r="N13" s="44">
        <f t="shared" si="1"/>
        <v>4.5232219266666672E-2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489265121.23999983</v>
      </c>
      <c r="K14" s="38">
        <f t="shared" si="0"/>
        <v>3.6786851221052621</v>
      </c>
      <c r="L14" s="25">
        <v>0</v>
      </c>
      <c r="M14" s="53">
        <v>0</v>
      </c>
      <c r="N14" s="48">
        <f t="shared" si="1"/>
        <v>0</v>
      </c>
      <c r="O14" s="41">
        <v>27</v>
      </c>
      <c r="P14" s="54">
        <v>95212900.5</v>
      </c>
      <c r="Q14" s="48">
        <f t="shared" si="2"/>
        <v>0.71588646992481209</v>
      </c>
      <c r="R14" s="41">
        <f t="shared" si="4"/>
        <v>109</v>
      </c>
      <c r="S14" s="54">
        <f t="shared" si="5"/>
        <v>394052220.73999983</v>
      </c>
      <c r="T14" s="49">
        <f t="shared" si="3"/>
        <v>0.80539610046452692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696957059.51000023</v>
      </c>
      <c r="T16" s="49">
        <f t="shared" si="3"/>
        <v>0.18776476461429437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852808420.2700001</v>
      </c>
      <c r="K17" s="38">
        <f t="shared" si="0"/>
        <v>0.87467530284102579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679513296.40999997</v>
      </c>
      <c r="Q17" s="48">
        <f t="shared" si="2"/>
        <v>0.69693671426666659</v>
      </c>
      <c r="R17" s="41">
        <f t="shared" si="4"/>
        <v>22</v>
      </c>
      <c r="S17" s="54">
        <f t="shared" si="5"/>
        <v>173295123.86000013</v>
      </c>
      <c r="T17" s="49">
        <f t="shared" si="3"/>
        <v>0.20320522140850192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2260946971.73</v>
      </c>
      <c r="K18" s="38">
        <f t="shared" si="0"/>
        <v>1.3009692428213759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1553838090.0900002</v>
      </c>
      <c r="Q18" s="48">
        <f t="shared" si="2"/>
        <v>0.89409242622997942</v>
      </c>
      <c r="R18" s="41">
        <f t="shared" si="4"/>
        <v>63</v>
      </c>
      <c r="S18" s="54">
        <f t="shared" si="5"/>
        <v>707108881.63999987</v>
      </c>
      <c r="T18" s="49">
        <f t="shared" si="3"/>
        <v>0.31274898990618261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315626065.11000001</v>
      </c>
      <c r="K19" s="37">
        <f t="shared" si="0"/>
        <v>0.23379708526666668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113073492.70000003</v>
      </c>
      <c r="Q19" s="44">
        <f t="shared" si="2"/>
        <v>8.3758142740740768E-2</v>
      </c>
      <c r="R19" s="40">
        <f t="shared" si="4"/>
        <v>120</v>
      </c>
      <c r="S19" s="58">
        <f t="shared" si="5"/>
        <v>202552572.40999997</v>
      </c>
      <c r="T19" s="39">
        <f t="shared" si="3"/>
        <v>0.64174855881882764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1052003461.7200004</v>
      </c>
      <c r="Q21" s="48">
        <f t="shared" si="2"/>
        <v>0.98132820443648472</v>
      </c>
      <c r="R21" s="41">
        <f t="shared" si="4"/>
        <v>95</v>
      </c>
      <c r="S21" s="54">
        <f t="shared" si="5"/>
        <v>678312109.59000003</v>
      </c>
      <c r="T21" s="49">
        <f t="shared" si="3"/>
        <v>0.39201641644850849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4181418538.4800005</v>
      </c>
      <c r="K22" s="37">
        <f t="shared" si="0"/>
        <v>2.7476523153312491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1600742820.3299999</v>
      </c>
      <c r="Q22" s="44">
        <f t="shared" si="2"/>
        <v>1.0518642599524206</v>
      </c>
      <c r="R22" s="40">
        <f t="shared" si="4"/>
        <v>182</v>
      </c>
      <c r="S22" s="73">
        <f t="shared" si="5"/>
        <v>2580675718.1500006</v>
      </c>
      <c r="T22" s="39">
        <f t="shared" si="3"/>
        <v>0.61717708820607786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3423178335.5</v>
      </c>
      <c r="Q23" s="48">
        <f t="shared" si="2"/>
        <v>1.9640323825732551</v>
      </c>
      <c r="R23" s="41">
        <f t="shared" si="4"/>
        <v>2</v>
      </c>
      <c r="S23" s="54">
        <f t="shared" si="5"/>
        <v>186432557</v>
      </c>
      <c r="T23" s="49">
        <f t="shared" si="3"/>
        <v>5.1648934622667224E-2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1646050052.3299999</v>
      </c>
      <c r="Q24" s="48">
        <f t="shared" si="2"/>
        <v>0.77827425642080372</v>
      </c>
      <c r="R24" s="41">
        <f t="shared" si="4"/>
        <v>5</v>
      </c>
      <c r="S24" s="54">
        <f t="shared" si="5"/>
        <v>310592693.06999993</v>
      </c>
      <c r="T24" s="49">
        <f t="shared" si="3"/>
        <v>0.15873755891319083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4</v>
      </c>
      <c r="J26" s="69">
        <v>111515497.83</v>
      </c>
      <c r="K26" s="37">
        <f t="shared" si="0"/>
        <v>8.3688928953095681E-2</v>
      </c>
      <c r="L26" s="26">
        <v>2</v>
      </c>
      <c r="M26" s="69">
        <v>26713914.07</v>
      </c>
      <c r="N26" s="44">
        <f t="shared" si="1"/>
        <v>2.0047965530956849E-2</v>
      </c>
      <c r="O26" s="40">
        <v>2</v>
      </c>
      <c r="P26" s="58">
        <v>84801583.760000005</v>
      </c>
      <c r="Q26" s="44">
        <f t="shared" si="2"/>
        <v>6.3640963422138846E-2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800025196.88999999</v>
      </c>
      <c r="K27" s="38">
        <f t="shared" si="0"/>
        <v>0.73531727655330881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722019867.25999999</v>
      </c>
      <c r="Q27" s="48">
        <f t="shared" si="2"/>
        <v>0.66362120152573534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9.7503591053427027E-2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12</v>
      </c>
      <c r="J29" s="71">
        <v>816653500.03999996</v>
      </c>
      <c r="K29" s="37">
        <f t="shared" si="0"/>
        <v>0.33524363712643679</v>
      </c>
      <c r="L29" s="26">
        <v>10</v>
      </c>
      <c r="M29" s="71">
        <v>554957612.88999999</v>
      </c>
      <c r="N29" s="45">
        <f t="shared" si="1"/>
        <v>0.22781511202380952</v>
      </c>
      <c r="O29" s="40">
        <v>2</v>
      </c>
      <c r="P29" s="58">
        <v>261695887.14999998</v>
      </c>
      <c r="Q29" s="45">
        <f t="shared" si="2"/>
        <v>0.10742852510262725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15</v>
      </c>
      <c r="J30" s="71">
        <v>527220162.63999999</v>
      </c>
      <c r="K30" s="37">
        <f t="shared" si="0"/>
        <v>0.60639586024133618</v>
      </c>
      <c r="L30" s="26">
        <v>6</v>
      </c>
      <c r="M30" s="71">
        <v>346394629.24000001</v>
      </c>
      <c r="N30" s="45">
        <f t="shared" si="1"/>
        <v>0.39841471185235722</v>
      </c>
      <c r="O30" s="40">
        <v>9</v>
      </c>
      <c r="P30" s="58">
        <v>180274501.34999999</v>
      </c>
      <c r="Q30" s="45">
        <f t="shared" si="2"/>
        <v>0.2073473646726903</v>
      </c>
      <c r="R30" s="40">
        <f t="shared" si="4"/>
        <v>0</v>
      </c>
      <c r="S30" s="58">
        <f t="shared" si="5"/>
        <v>551032.04999998212</v>
      </c>
      <c r="T30" s="39">
        <f t="shared" si="3"/>
        <v>1.0451649785940406E-3</v>
      </c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102</v>
      </c>
      <c r="J31" s="58">
        <v>967481877.52999985</v>
      </c>
      <c r="K31" s="37">
        <f t="shared" si="0"/>
        <v>0.70165861353337844</v>
      </c>
      <c r="L31" s="40">
        <v>44</v>
      </c>
      <c r="M31" s="58">
        <v>430258015.25999993</v>
      </c>
      <c r="N31" s="45">
        <f t="shared" si="1"/>
        <v>0.31204123762989405</v>
      </c>
      <c r="O31" s="40">
        <v>54</v>
      </c>
      <c r="P31" s="58">
        <v>501465388.62</v>
      </c>
      <c r="Q31" s="45">
        <f t="shared" si="2"/>
        <v>0.36368382445817499</v>
      </c>
      <c r="R31" s="40">
        <f t="shared" si="4"/>
        <v>4</v>
      </c>
      <c r="S31" s="58">
        <f t="shared" si="5"/>
        <v>35758473.649999976</v>
      </c>
      <c r="T31" s="39">
        <f t="shared" si="3"/>
        <v>3.6960355000438934E-2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380401335.15999997</v>
      </c>
      <c r="K32" s="38">
        <f t="shared" si="0"/>
        <v>1.239092333263293</v>
      </c>
      <c r="L32" s="25">
        <v>2</v>
      </c>
      <c r="M32" s="72">
        <v>11803606.6</v>
      </c>
      <c r="N32" s="67">
        <f t="shared" si="1"/>
        <v>3.844823109457355E-2</v>
      </c>
      <c r="O32" s="41">
        <v>27</v>
      </c>
      <c r="P32" s="54">
        <v>214197038.95999998</v>
      </c>
      <c r="Q32" s="67">
        <f t="shared" si="2"/>
        <v>0.69771024507945334</v>
      </c>
      <c r="R32" s="41">
        <f t="shared" si="4"/>
        <v>9</v>
      </c>
      <c r="S32" s="54">
        <f t="shared" si="5"/>
        <v>154400689.59999996</v>
      </c>
      <c r="T32" s="49">
        <f t="shared" si="3"/>
        <v>0.40588892658606929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1521169003.0999999</v>
      </c>
      <c r="K33" s="38">
        <f t="shared" si="0"/>
        <v>1.3836181476823899</v>
      </c>
      <c r="L33" s="29">
        <v>15</v>
      </c>
      <c r="M33" s="72">
        <v>257397310.66000003</v>
      </c>
      <c r="N33" s="67">
        <f t="shared" si="1"/>
        <v>0.2341223029578165</v>
      </c>
      <c r="O33" s="41">
        <v>111</v>
      </c>
      <c r="P33" s="54">
        <v>848971541.21999991</v>
      </c>
      <c r="Q33" s="67">
        <f t="shared" si="2"/>
        <v>0.77220376493607767</v>
      </c>
      <c r="R33" s="41">
        <f t="shared" si="4"/>
        <v>21</v>
      </c>
      <c r="S33" s="54">
        <f t="shared" si="5"/>
        <v>414800151.21999991</v>
      </c>
      <c r="T33" s="49">
        <f t="shared" si="3"/>
        <v>0.27268511938823109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7169790718.2299995</v>
      </c>
      <c r="K34" s="37">
        <f t="shared" si="0"/>
        <v>1.6830494643732394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6282669766.1499996</v>
      </c>
      <c r="Q34" s="45">
        <f t="shared" si="2"/>
        <v>1.4748051094248826</v>
      </c>
      <c r="R34" s="40">
        <f t="shared" si="4"/>
        <v>15</v>
      </c>
      <c r="S34" s="58">
        <f t="shared" si="5"/>
        <v>887120952.07999992</v>
      </c>
      <c r="T34" s="39">
        <f t="shared" si="3"/>
        <v>0.12373038306744367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103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622530835.08999991</v>
      </c>
      <c r="K35" s="38">
        <f t="shared" si="0"/>
        <v>1.0295812693649475</v>
      </c>
      <c r="L35" s="29">
        <v>1</v>
      </c>
      <c r="M35" s="72">
        <v>84145421.050000012</v>
      </c>
      <c r="N35" s="67">
        <f t="shared" si="1"/>
        <v>0.13916507349131091</v>
      </c>
      <c r="O35" s="41">
        <v>40</v>
      </c>
      <c r="P35" s="54">
        <v>520499240.30999994</v>
      </c>
      <c r="Q35" s="67">
        <f t="shared" si="2"/>
        <v>0.86083489898839383</v>
      </c>
      <c r="R35" s="41">
        <f t="shared" si="4"/>
        <v>5</v>
      </c>
      <c r="S35" s="54">
        <f t="shared" si="5"/>
        <v>17886173.730000019</v>
      </c>
      <c r="T35" s="49">
        <f t="shared" si="3"/>
        <v>2.8731386016267284E-2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3587797454.3899994</v>
      </c>
      <c r="K36" s="38">
        <f t="shared" ref="K36:K73" si="6">J36/F36</f>
        <v>3.9125381182006538</v>
      </c>
      <c r="L36" s="29">
        <v>2</v>
      </c>
      <c r="M36" s="72">
        <v>77719721.270000041</v>
      </c>
      <c r="N36" s="67">
        <f t="shared" ref="N36:N72" si="7">M36/F36</f>
        <v>8.4754330719738327E-2</v>
      </c>
      <c r="O36" s="41">
        <v>235</v>
      </c>
      <c r="P36" s="54">
        <v>3332782580.7099977</v>
      </c>
      <c r="Q36" s="67">
        <f t="shared" ref="Q36:Q72" si="8">P36/F36</f>
        <v>3.6344412003380562</v>
      </c>
      <c r="R36" s="41">
        <f t="shared" si="4"/>
        <v>16</v>
      </c>
      <c r="S36" s="54">
        <f t="shared" si="5"/>
        <v>177295152.41000175</v>
      </c>
      <c r="T36" s="49">
        <f t="shared" ref="T36:T77" si="9">IF(J36=0,"",S36/J36)</f>
        <v>4.9416154246128045E-2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103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170869322.5</v>
      </c>
      <c r="K37" s="38">
        <f t="shared" si="6"/>
        <v>0.62761918273645545</v>
      </c>
      <c r="L37" s="29">
        <v>1</v>
      </c>
      <c r="M37" s="72">
        <v>8257349.6500000004</v>
      </c>
      <c r="N37" s="67">
        <f t="shared" si="7"/>
        <v>3.0330026262626264E-2</v>
      </c>
      <c r="O37" s="41">
        <v>22</v>
      </c>
      <c r="P37" s="54">
        <v>150922759.10999998</v>
      </c>
      <c r="Q37" s="67">
        <f t="shared" si="8"/>
        <v>0.55435356881542697</v>
      </c>
      <c r="R37" s="41">
        <f t="shared" si="4"/>
        <v>2</v>
      </c>
      <c r="S37" s="54">
        <f t="shared" si="5"/>
        <v>11689213.74000001</v>
      </c>
      <c r="T37" s="49">
        <f t="shared" si="9"/>
        <v>6.8410253923725892E-2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736910104.50999987</v>
      </c>
      <c r="K38" s="38">
        <f t="shared" si="6"/>
        <v>1.0134068999766443</v>
      </c>
      <c r="L38" s="25">
        <v>13</v>
      </c>
      <c r="M38" s="72">
        <v>102716166.13999999</v>
      </c>
      <c r="N38" s="67">
        <f t="shared" si="7"/>
        <v>0.14125640409645218</v>
      </c>
      <c r="O38" s="41">
        <v>89</v>
      </c>
      <c r="P38" s="54">
        <v>540686288.5799998</v>
      </c>
      <c r="Q38" s="67">
        <f t="shared" si="8"/>
        <v>0.74355774498991067</v>
      </c>
      <c r="R38" s="41">
        <f t="shared" si="4"/>
        <v>17</v>
      </c>
      <c r="S38" s="54">
        <f t="shared" si="5"/>
        <v>93507649.790000081</v>
      </c>
      <c r="T38" s="49">
        <f t="shared" si="9"/>
        <v>0.12689152885503849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2951809500.5499997</v>
      </c>
      <c r="K39" s="37">
        <f t="shared" si="6"/>
        <v>1.6580719878469408</v>
      </c>
      <c r="L39" s="24">
        <v>77</v>
      </c>
      <c r="M39" s="71">
        <v>1765710482.3399999</v>
      </c>
      <c r="N39" s="45">
        <f t="shared" si="7"/>
        <v>0.99182385884663682</v>
      </c>
      <c r="O39" s="40">
        <v>69</v>
      </c>
      <c r="P39" s="58">
        <v>1113470215.8199997</v>
      </c>
      <c r="Q39" s="45">
        <f t="shared" si="8"/>
        <v>0.62545153195320735</v>
      </c>
      <c r="R39" s="40">
        <f t="shared" si="4"/>
        <v>5</v>
      </c>
      <c r="S39" s="58">
        <f t="shared" si="5"/>
        <v>72628802.390000105</v>
      </c>
      <c r="T39" s="39">
        <f t="shared" si="9"/>
        <v>2.4604840649936066E-2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663</v>
      </c>
      <c r="J40" s="71">
        <v>1312516376.4499989</v>
      </c>
      <c r="K40" s="37">
        <f t="shared" si="6"/>
        <v>0.37500467898571394</v>
      </c>
      <c r="L40" s="26">
        <v>133</v>
      </c>
      <c r="M40" s="71">
        <v>277526928.9000001</v>
      </c>
      <c r="N40" s="45">
        <f t="shared" si="7"/>
        <v>7.9293408257142886E-2</v>
      </c>
      <c r="O40" s="40">
        <v>448</v>
      </c>
      <c r="P40" s="58">
        <v>900722800.0299989</v>
      </c>
      <c r="Q40" s="45">
        <f t="shared" si="8"/>
        <v>0.25734937143714254</v>
      </c>
      <c r="R40" s="40">
        <f t="shared" si="4"/>
        <v>82</v>
      </c>
      <c r="S40" s="58">
        <f t="shared" si="5"/>
        <v>134266647.51999986</v>
      </c>
      <c r="T40" s="39">
        <f t="shared" si="9"/>
        <v>0.10229712171908648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168502570.83000001</v>
      </c>
      <c r="Q41" s="67">
        <f t="shared" si="8"/>
        <v>0.74890032145689178</v>
      </c>
      <c r="R41" s="41">
        <f t="shared" si="4"/>
        <v>4</v>
      </c>
      <c r="S41" s="54">
        <f t="shared" si="5"/>
        <v>54475504.809999973</v>
      </c>
      <c r="T41" s="49">
        <f t="shared" si="9"/>
        <v>0.24430879427783359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103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859559706.79999995</v>
      </c>
      <c r="K42" s="38">
        <f t="shared" si="6"/>
        <v>1.851025257863717</v>
      </c>
      <c r="L42" s="29">
        <v>0</v>
      </c>
      <c r="M42" s="72">
        <v>0</v>
      </c>
      <c r="N42" s="67">
        <f t="shared" si="7"/>
        <v>0</v>
      </c>
      <c r="O42" s="41">
        <v>63</v>
      </c>
      <c r="P42" s="54">
        <v>727450913.1400001</v>
      </c>
      <c r="Q42" s="67">
        <f t="shared" si="8"/>
        <v>1.5665345914027029</v>
      </c>
      <c r="R42" s="41">
        <f t="shared" si="4"/>
        <v>12</v>
      </c>
      <c r="S42" s="54">
        <f t="shared" si="5"/>
        <v>132108793.65999985</v>
      </c>
      <c r="T42" s="49">
        <f t="shared" si="9"/>
        <v>0.15369356266340037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6</v>
      </c>
      <c r="M45" s="71">
        <v>460104105.01999998</v>
      </c>
      <c r="N45" s="45">
        <f t="shared" si="7"/>
        <v>0.11803594279630579</v>
      </c>
      <c r="O45" s="40"/>
      <c r="P45" s="58"/>
      <c r="Q45" s="45">
        <f t="shared" si="8"/>
        <v>0</v>
      </c>
      <c r="R45" s="40">
        <f t="shared" ref="R45" si="10">I45-L45-O45</f>
        <v>0</v>
      </c>
      <c r="S45" s="58">
        <f t="shared" ref="S45" si="11">J45-M45-P45</f>
        <v>0</v>
      </c>
      <c r="T45" s="39">
        <f t="shared" si="9"/>
        <v>0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20</v>
      </c>
      <c r="M46" s="75">
        <v>67992213.670000017</v>
      </c>
      <c r="N46" s="67">
        <f t="shared" si="7"/>
        <v>1.3331806601960787</v>
      </c>
      <c r="O46" s="41">
        <v>9</v>
      </c>
      <c r="P46" s="54">
        <v>27968453.170000002</v>
      </c>
      <c r="Q46" s="67">
        <f t="shared" si="8"/>
        <v>0.54840104254901967</v>
      </c>
      <c r="R46" s="41">
        <f t="shared" ref="R46:R47" si="12">I46-L46-O46</f>
        <v>24</v>
      </c>
      <c r="S46" s="54">
        <f t="shared" ref="S46:S47" si="13">J46-M46-P46</f>
        <v>93038208.949999943</v>
      </c>
      <c r="T46" s="49">
        <f t="shared" si="9"/>
        <v>0.49226858393261747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169</v>
      </c>
      <c r="M47" s="75">
        <v>587889006.91999996</v>
      </c>
      <c r="N47" s="67">
        <f t="shared" si="7"/>
        <v>3.2842961280446925</v>
      </c>
      <c r="O47" s="41"/>
      <c r="P47" s="54"/>
      <c r="Q47" s="67">
        <f t="shared" si="8"/>
        <v>0</v>
      </c>
      <c r="R47" s="41">
        <f t="shared" si="12"/>
        <v>49</v>
      </c>
      <c r="S47" s="54">
        <f t="shared" si="13"/>
        <v>165891433.92999983</v>
      </c>
      <c r="T47" s="49">
        <f t="shared" si="9"/>
        <v>0.22007924979179946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60</v>
      </c>
      <c r="M49" s="72">
        <v>796068665.61000013</v>
      </c>
      <c r="N49" s="67">
        <f t="shared" si="7"/>
        <v>1.4460829529700274</v>
      </c>
      <c r="O49" s="41">
        <v>116</v>
      </c>
      <c r="P49" s="54">
        <v>1376881425.1299994</v>
      </c>
      <c r="Q49" s="67">
        <f t="shared" si="8"/>
        <v>2.5011470029609435</v>
      </c>
      <c r="R49" s="41">
        <f t="shared" ref="R49:R51" si="14">I49-L49-O49</f>
        <v>8</v>
      </c>
      <c r="S49" s="54">
        <f t="shared" ref="S49:S51" si="15">J49-M49-P49</f>
        <v>42990037.849999666</v>
      </c>
      <c r="T49" s="49">
        <f t="shared" si="9"/>
        <v>1.9400360729671062E-2</v>
      </c>
    </row>
    <row r="50" spans="1:20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593</v>
      </c>
      <c r="M50" s="72">
        <v>6844829810.6200018</v>
      </c>
      <c r="N50" s="67">
        <f t="shared" si="7"/>
        <v>5.328789264787857</v>
      </c>
      <c r="O50" s="41">
        <v>60</v>
      </c>
      <c r="P50" s="54">
        <v>437632550.87000006</v>
      </c>
      <c r="Q50" s="67">
        <f t="shared" si="8"/>
        <v>0.34070264762164271</v>
      </c>
      <c r="R50" s="41">
        <f t="shared" si="14"/>
        <v>8</v>
      </c>
      <c r="S50" s="54">
        <f t="shared" si="15"/>
        <v>83606938.509998143</v>
      </c>
      <c r="T50" s="49">
        <f t="shared" si="9"/>
        <v>1.1350278568516609E-2</v>
      </c>
    </row>
    <row r="51" spans="1:20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2</v>
      </c>
      <c r="J51" s="71">
        <v>115391741.5</v>
      </c>
      <c r="K51" s="37">
        <f t="shared" si="6"/>
        <v>0.10068779880195632</v>
      </c>
      <c r="L51" s="24">
        <v>2</v>
      </c>
      <c r="M51" s="71">
        <v>115391741.5</v>
      </c>
      <c r="N51" s="45">
        <f t="shared" si="7"/>
        <v>0.10068779880195632</v>
      </c>
      <c r="O51" s="40"/>
      <c r="P51" s="58"/>
      <c r="Q51" s="45">
        <f t="shared" si="8"/>
        <v>0</v>
      </c>
      <c r="R51" s="40">
        <f t="shared" si="14"/>
        <v>0</v>
      </c>
      <c r="S51" s="58">
        <f t="shared" si="15"/>
        <v>0</v>
      </c>
      <c r="T51" s="39">
        <f t="shared" si="9"/>
        <v>0</v>
      </c>
    </row>
    <row r="52" spans="1:20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105</v>
      </c>
      <c r="F52" s="22">
        <v>1300000000</v>
      </c>
      <c r="G52" s="31">
        <v>42625</v>
      </c>
      <c r="H52" s="31">
        <v>42943</v>
      </c>
      <c r="I52" s="25">
        <v>2</v>
      </c>
      <c r="J52" s="72">
        <v>31852557.719999999</v>
      </c>
      <c r="K52" s="38">
        <f t="shared" si="6"/>
        <v>2.4501967476923077E-2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>
        <f t="shared" si="9"/>
        <v>0</v>
      </c>
    </row>
    <row r="53" spans="1:20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43098</v>
      </c>
      <c r="I53" s="26">
        <v>19</v>
      </c>
      <c r="J53" s="76">
        <v>977872030.81999993</v>
      </c>
      <c r="K53" s="37">
        <f t="shared" si="6"/>
        <v>0.16539786225732456</v>
      </c>
      <c r="L53" s="26">
        <v>9</v>
      </c>
      <c r="M53" s="76">
        <v>732335262.40999997</v>
      </c>
      <c r="N53" s="45">
        <f t="shared" si="7"/>
        <v>0.12386762586582967</v>
      </c>
      <c r="O53" s="40">
        <v>7</v>
      </c>
      <c r="P53" s="58">
        <v>209710798.59999999</v>
      </c>
      <c r="Q53" s="45">
        <f t="shared" si="8"/>
        <v>3.5470610353412431E-2</v>
      </c>
      <c r="R53" s="40">
        <f t="shared" ref="R53" si="16">I53-L53-O53</f>
        <v>3</v>
      </c>
      <c r="S53" s="58">
        <f t="shared" ref="S53" si="17">J53-M53-P53</f>
        <v>35825969.809999973</v>
      </c>
      <c r="T53" s="39">
        <f t="shared" si="9"/>
        <v>3.6636664799542237E-2</v>
      </c>
    </row>
    <row r="54" spans="1:20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43098</v>
      </c>
      <c r="I54" s="26">
        <v>8</v>
      </c>
      <c r="J54" s="76">
        <v>359452717.31999999</v>
      </c>
      <c r="K54" s="37">
        <f t="shared" si="6"/>
        <v>0.14190790261350178</v>
      </c>
      <c r="L54" s="26">
        <v>7</v>
      </c>
      <c r="M54" s="76">
        <v>320333156.61000001</v>
      </c>
      <c r="N54" s="45">
        <f t="shared" si="7"/>
        <v>0.12646393865377023</v>
      </c>
      <c r="O54" s="40"/>
      <c r="P54" s="58"/>
      <c r="Q54" s="45">
        <f t="shared" si="8"/>
        <v>0</v>
      </c>
      <c r="R54" s="40">
        <f t="shared" ref="R54" si="18">I54-L54-O54</f>
        <v>1</v>
      </c>
      <c r="S54" s="58">
        <f t="shared" ref="S54" si="19">J54-M54-P54</f>
        <v>39119560.709999979</v>
      </c>
      <c r="T54" s="39">
        <f t="shared" si="9"/>
        <v>0.10883089437093918</v>
      </c>
    </row>
    <row r="55" spans="1:20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81</v>
      </c>
      <c r="M55" s="77">
        <v>5255362582.1599998</v>
      </c>
      <c r="N55" s="67">
        <f t="shared" si="7"/>
        <v>3.3865143087041347</v>
      </c>
      <c r="O55" s="41">
        <v>5</v>
      </c>
      <c r="P55" s="54">
        <v>397562014.78000003</v>
      </c>
      <c r="Q55" s="67">
        <f t="shared" si="8"/>
        <v>0.25618583505923459</v>
      </c>
      <c r="R55" s="41">
        <f t="shared" ref="R55:R56" si="20">I55-L55-O55</f>
        <v>2</v>
      </c>
      <c r="S55" s="54">
        <f t="shared" ref="S55:S56" si="21">J55-M55-P55</f>
        <v>117447414.90999955</v>
      </c>
      <c r="T55" s="49">
        <f t="shared" si="9"/>
        <v>2.035352567716783E-2</v>
      </c>
    </row>
    <row r="56" spans="1:20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44865</v>
      </c>
      <c r="I56" s="26">
        <v>54</v>
      </c>
      <c r="J56" s="76">
        <v>141063798.27999997</v>
      </c>
      <c r="K56" s="37">
        <f t="shared" si="6"/>
        <v>8.7346005126934967E-2</v>
      </c>
      <c r="L56" s="26">
        <v>54</v>
      </c>
      <c r="M56" s="76">
        <v>141063798.27999997</v>
      </c>
      <c r="N56" s="45">
        <f t="shared" si="7"/>
        <v>8.7346005126934967E-2</v>
      </c>
      <c r="O56" s="40"/>
      <c r="P56" s="58"/>
      <c r="Q56" s="45">
        <f t="shared" si="8"/>
        <v>0</v>
      </c>
      <c r="R56" s="40">
        <f t="shared" si="20"/>
        <v>0</v>
      </c>
      <c r="S56" s="58">
        <f t="shared" si="21"/>
        <v>0</v>
      </c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103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2200222745.3499999</v>
      </c>
      <c r="K57" s="37">
        <f t="shared" si="6"/>
        <v>1.3969668224444445</v>
      </c>
      <c r="L57" s="24">
        <v>1</v>
      </c>
      <c r="M57" s="76">
        <v>12193999.699999999</v>
      </c>
      <c r="N57" s="45">
        <f t="shared" si="7"/>
        <v>7.7422220317460311E-3</v>
      </c>
      <c r="O57" s="40">
        <v>9</v>
      </c>
      <c r="P57" s="58">
        <v>1600829724.3299999</v>
      </c>
      <c r="Q57" s="45">
        <f t="shared" si="8"/>
        <v>1.0163998249714286</v>
      </c>
      <c r="R57" s="40">
        <f t="shared" ref="R57:S58" si="22">I57-L57-O57</f>
        <v>1</v>
      </c>
      <c r="S57" s="58">
        <f t="shared" si="22"/>
        <v>587199021.32000017</v>
      </c>
      <c r="T57" s="39">
        <f t="shared" si="9"/>
        <v>0.26688162485411976</v>
      </c>
    </row>
    <row r="58" spans="1:20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0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314129372.19000006</v>
      </c>
      <c r="K59" s="38">
        <f t="shared" si="6"/>
        <v>2.0775752128968259</v>
      </c>
      <c r="L59" s="25">
        <v>36</v>
      </c>
      <c r="M59" s="77">
        <v>303630763.98000008</v>
      </c>
      <c r="N59" s="67">
        <f t="shared" si="7"/>
        <v>2.0081399734126988</v>
      </c>
      <c r="O59" s="41"/>
      <c r="P59" s="54"/>
      <c r="Q59" s="67">
        <f t="shared" si="8"/>
        <v>0</v>
      </c>
      <c r="R59" s="41">
        <f t="shared" ref="R59:R61" si="23">I59-L59-O59</f>
        <v>3</v>
      </c>
      <c r="S59" s="54">
        <f t="shared" ref="S59:S61" si="24">J59-M59-P59</f>
        <v>10498608.209999979</v>
      </c>
      <c r="T59" s="49">
        <f t="shared" si="9"/>
        <v>3.3421287977012007E-2</v>
      </c>
    </row>
    <row r="60" spans="1:20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1304398452.3099995</v>
      </c>
      <c r="K60" s="38">
        <f t="shared" si="6"/>
        <v>3.6972745246882073</v>
      </c>
      <c r="L60" s="25">
        <v>147</v>
      </c>
      <c r="M60" s="77">
        <v>1304398452.3099995</v>
      </c>
      <c r="N60" s="67">
        <f t="shared" si="7"/>
        <v>3.6972745246882073</v>
      </c>
      <c r="O60" s="41"/>
      <c r="P60" s="54"/>
      <c r="Q60" s="67">
        <f t="shared" si="8"/>
        <v>0</v>
      </c>
      <c r="R60" s="41">
        <f t="shared" si="23"/>
        <v>0</v>
      </c>
      <c r="S60" s="54">
        <f t="shared" si="24"/>
        <v>0</v>
      </c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19</v>
      </c>
      <c r="J61" s="76">
        <v>452844793.40999991</v>
      </c>
      <c r="K61" s="37">
        <f t="shared" si="6"/>
        <v>0.84643886618691566</v>
      </c>
      <c r="L61" s="24">
        <v>19</v>
      </c>
      <c r="M61" s="76">
        <v>452844793.40999991</v>
      </c>
      <c r="N61" s="45">
        <f t="shared" si="7"/>
        <v>0.84643886618691566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0</v>
      </c>
      <c r="T61" s="39">
        <f t="shared" si="9"/>
        <v>0</v>
      </c>
    </row>
    <row r="62" spans="1:20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6</v>
      </c>
      <c r="J62" s="76">
        <v>57883450.239999995</v>
      </c>
      <c r="K62" s="37">
        <f t="shared" si="6"/>
        <v>0.17156055445018681</v>
      </c>
      <c r="L62" s="26">
        <v>4</v>
      </c>
      <c r="M62" s="76">
        <v>51171363.189999998</v>
      </c>
      <c r="N62" s="45">
        <f t="shared" si="7"/>
        <v>0.15166662326534253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0.11595865523167538</v>
      </c>
    </row>
    <row r="63" spans="1:20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12</v>
      </c>
      <c r="J63" s="76">
        <v>267509427.97999999</v>
      </c>
      <c r="K63" s="37">
        <f t="shared" si="6"/>
        <v>0.22243886512780428</v>
      </c>
      <c r="L63" s="26">
        <v>12</v>
      </c>
      <c r="M63" s="76">
        <v>267509427.97999999</v>
      </c>
      <c r="N63" s="45">
        <f t="shared" si="7"/>
        <v>0.22243886512780428</v>
      </c>
      <c r="O63" s="40"/>
      <c r="P63" s="58"/>
      <c r="Q63" s="45">
        <f t="shared" si="8"/>
        <v>0</v>
      </c>
      <c r="R63" s="40">
        <f t="shared" si="25"/>
        <v>0</v>
      </c>
      <c r="S63" s="58">
        <f t="shared" si="26"/>
        <v>0</v>
      </c>
      <c r="T63" s="39">
        <f t="shared" si="9"/>
        <v>0</v>
      </c>
    </row>
    <row r="64" spans="1:20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849855000</v>
      </c>
      <c r="G64" s="15">
        <v>42703</v>
      </c>
      <c r="H64" s="15">
        <v>44865</v>
      </c>
      <c r="I64" s="26">
        <v>2</v>
      </c>
      <c r="J64" s="76">
        <v>33835436.600000001</v>
      </c>
      <c r="K64" s="37">
        <f t="shared" si="6"/>
        <v>3.9813187661424596E-2</v>
      </c>
      <c r="L64" s="26">
        <v>2</v>
      </c>
      <c r="M64" s="76">
        <v>33835436.600000001</v>
      </c>
      <c r="N64" s="45">
        <f t="shared" si="7"/>
        <v>3.9813187661424596E-2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0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21</v>
      </c>
      <c r="J65" s="76">
        <v>35864218.420000002</v>
      </c>
      <c r="K65" s="37">
        <f t="shared" si="6"/>
        <v>1.8875904431578949E-2</v>
      </c>
      <c r="L65" s="26">
        <v>21</v>
      </c>
      <c r="M65" s="76">
        <v>35864218.420000002</v>
      </c>
      <c r="N65" s="45">
        <f t="shared" si="7"/>
        <v>1.8875904431578949E-2</v>
      </c>
      <c r="O65" s="40"/>
      <c r="P65" s="58"/>
      <c r="Q65" s="45">
        <f t="shared" si="8"/>
        <v>0</v>
      </c>
      <c r="R65" s="40">
        <f t="shared" ref="R65" si="29">I65-L65-O65</f>
        <v>0</v>
      </c>
      <c r="S65" s="58">
        <f t="shared" ref="S65" si="30">J65-M65-P65</f>
        <v>0</v>
      </c>
      <c r="T65" s="39">
        <f t="shared" si="9"/>
        <v>0</v>
      </c>
    </row>
    <row r="66" spans="1:20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</v>
      </c>
      <c r="J66" s="76">
        <v>2699600</v>
      </c>
      <c r="K66" s="37">
        <f t="shared" si="6"/>
        <v>4.0622977955007147E-2</v>
      </c>
      <c r="L66" s="26">
        <v>1</v>
      </c>
      <c r="M66" s="76">
        <v>2699600</v>
      </c>
      <c r="N66" s="45">
        <f t="shared" si="7"/>
        <v>4.0622977955007147E-2</v>
      </c>
      <c r="O66" s="40"/>
      <c r="P66" s="58"/>
      <c r="Q66" s="45">
        <f t="shared" si="8"/>
        <v>0</v>
      </c>
      <c r="R66" s="40">
        <f t="shared" ref="R66:R73" si="31">I66-L66-O66</f>
        <v>0</v>
      </c>
      <c r="S66" s="58">
        <f t="shared" ref="S66:S73" si="32">J66-M66-P66</f>
        <v>0</v>
      </c>
      <c r="T66" s="39">
        <f t="shared" si="9"/>
        <v>0</v>
      </c>
    </row>
    <row r="67" spans="1:20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1</v>
      </c>
      <c r="J67" s="76">
        <v>581485</v>
      </c>
      <c r="K67" s="37">
        <f t="shared" si="6"/>
        <v>1.7620757575757574E-2</v>
      </c>
      <c r="L67" s="26">
        <v>1</v>
      </c>
      <c r="M67" s="76">
        <v>581485</v>
      </c>
      <c r="N67" s="45">
        <f t="shared" si="7"/>
        <v>1.7620757575757574E-2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0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6</v>
      </c>
      <c r="J68" s="76">
        <v>14664738.1</v>
      </c>
      <c r="K68" s="37">
        <f t="shared" si="6"/>
        <v>1.5436566421052631E-2</v>
      </c>
      <c r="L68" s="26">
        <v>6</v>
      </c>
      <c r="M68" s="76">
        <v>14664738.1</v>
      </c>
      <c r="N68" s="45">
        <f t="shared" si="7"/>
        <v>1.5436566421052631E-2</v>
      </c>
      <c r="O68" s="40"/>
      <c r="P68" s="58"/>
      <c r="Q68" s="45">
        <f t="shared" si="8"/>
        <v>0</v>
      </c>
      <c r="R68" s="40">
        <f t="shared" si="31"/>
        <v>0</v>
      </c>
      <c r="S68" s="58">
        <f t="shared" si="32"/>
        <v>0</v>
      </c>
      <c r="T68" s="39">
        <f t="shared" si="9"/>
        <v>0</v>
      </c>
    </row>
    <row r="69" spans="1:20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58</v>
      </c>
      <c r="J69" s="76">
        <v>428331866.32999992</v>
      </c>
      <c r="K69" s="37">
        <f t="shared" si="6"/>
        <v>0.14122629453465554</v>
      </c>
      <c r="L69" s="26">
        <v>58</v>
      </c>
      <c r="M69" s="76">
        <v>428331866.32999992</v>
      </c>
      <c r="N69" s="45">
        <f t="shared" si="7"/>
        <v>0.14122629453465554</v>
      </c>
      <c r="O69" s="40"/>
      <c r="P69" s="58"/>
      <c r="Q69" s="45">
        <f t="shared" si="8"/>
        <v>0</v>
      </c>
      <c r="R69" s="40">
        <f t="shared" si="31"/>
        <v>0</v>
      </c>
      <c r="S69" s="58">
        <f t="shared" si="32"/>
        <v>0</v>
      </c>
      <c r="T69" s="39">
        <f t="shared" si="9"/>
        <v>0</v>
      </c>
    </row>
    <row r="70" spans="1:20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3</v>
      </c>
      <c r="J70" s="76">
        <v>63530666.870000005</v>
      </c>
      <c r="K70" s="37">
        <f t="shared" si="6"/>
        <v>9.4884727199191471E-2</v>
      </c>
      <c r="L70" s="26">
        <v>3</v>
      </c>
      <c r="M70" s="76">
        <v>63530666.870000005</v>
      </c>
      <c r="N70" s="45">
        <f t="shared" si="7"/>
        <v>9.4884727199191471E-2</v>
      </c>
      <c r="O70" s="40"/>
      <c r="P70" s="58"/>
      <c r="Q70" s="45">
        <f t="shared" si="8"/>
        <v>0</v>
      </c>
      <c r="R70" s="40">
        <f t="shared" si="31"/>
        <v>0</v>
      </c>
      <c r="S70" s="58">
        <f t="shared" si="32"/>
        <v>0</v>
      </c>
      <c r="T70" s="39">
        <f t="shared" si="9"/>
        <v>0</v>
      </c>
    </row>
    <row r="71" spans="1:20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39</v>
      </c>
      <c r="J71" s="76">
        <v>86852177.26000002</v>
      </c>
      <c r="K71" s="37">
        <f t="shared" si="6"/>
        <v>4.5711672242105275E-2</v>
      </c>
      <c r="L71" s="26">
        <v>39</v>
      </c>
      <c r="M71" s="76">
        <v>86852177.26000002</v>
      </c>
      <c r="N71" s="45">
        <f t="shared" si="7"/>
        <v>4.5711672242105275E-2</v>
      </c>
      <c r="O71" s="40"/>
      <c r="P71" s="58"/>
      <c r="Q71" s="45">
        <f t="shared" si="8"/>
        <v>0</v>
      </c>
      <c r="R71" s="40">
        <f t="shared" si="31"/>
        <v>0</v>
      </c>
      <c r="S71" s="58">
        <f t="shared" si="32"/>
        <v>0</v>
      </c>
      <c r="T71" s="39">
        <f t="shared" si="9"/>
        <v>0</v>
      </c>
    </row>
    <row r="72" spans="1:20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3</v>
      </c>
      <c r="J72" s="76">
        <v>14680157.539999999</v>
      </c>
      <c r="K72" s="37">
        <f t="shared" si="6"/>
        <v>3.090559482105263E-2</v>
      </c>
      <c r="L72" s="26">
        <v>3</v>
      </c>
      <c r="M72" s="76">
        <v>14680157.539999999</v>
      </c>
      <c r="N72" s="45">
        <f t="shared" si="7"/>
        <v>3.090559482105263E-2</v>
      </c>
      <c r="O72" s="40"/>
      <c r="P72" s="58"/>
      <c r="Q72" s="45">
        <f t="shared" si="8"/>
        <v>0</v>
      </c>
      <c r="R72" s="40">
        <f t="shared" si="31"/>
        <v>0</v>
      </c>
      <c r="S72" s="58">
        <f t="shared" si="32"/>
        <v>0</v>
      </c>
      <c r="T72" s="39">
        <f t="shared" si="9"/>
        <v>0</v>
      </c>
    </row>
    <row r="73" spans="1:20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13</v>
      </c>
      <c r="J73" s="76">
        <v>1287058142.3999999</v>
      </c>
      <c r="K73" s="37">
        <f t="shared" si="6"/>
        <v>0.12380686987330025</v>
      </c>
      <c r="L73" s="26">
        <v>13</v>
      </c>
      <c r="M73" s="76">
        <v>1287058142.3999999</v>
      </c>
      <c r="N73" s="45">
        <f t="shared" ref="N73:N76" si="33">M73/F73</f>
        <v>0.12380686987330025</v>
      </c>
      <c r="O73" s="40"/>
      <c r="P73" s="58"/>
      <c r="Q73" s="45">
        <f t="shared" ref="Q73:Q76" si="34">P73/F73</f>
        <v>0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0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0" s="4" customFormat="1" ht="25.5" x14ac:dyDescent="0.25">
      <c r="A75" s="19">
        <v>72</v>
      </c>
      <c r="B75" s="13" t="s">
        <v>110</v>
      </c>
      <c r="C75" s="87" t="s">
        <v>98</v>
      </c>
      <c r="D75" s="5" t="s">
        <v>5</v>
      </c>
      <c r="E75" s="17" t="s">
        <v>105</v>
      </c>
      <c r="F75" s="21">
        <v>250000000</v>
      </c>
      <c r="G75" s="15">
        <v>42849</v>
      </c>
      <c r="H75" s="15">
        <v>42985</v>
      </c>
      <c r="I75" s="26">
        <v>2</v>
      </c>
      <c r="J75" s="76">
        <v>18752606.010000002</v>
      </c>
      <c r="K75" s="37">
        <f t="shared" si="35"/>
        <v>7.5010424040000009E-2</v>
      </c>
      <c r="L75" s="26"/>
      <c r="M75" s="76"/>
      <c r="N75" s="45">
        <f t="shared" si="33"/>
        <v>0</v>
      </c>
      <c r="O75" s="40"/>
      <c r="P75" s="58"/>
      <c r="Q75" s="45">
        <f t="shared" si="34"/>
        <v>0</v>
      </c>
      <c r="R75" s="40"/>
      <c r="S75" s="58"/>
      <c r="T75" s="39">
        <f t="shared" si="9"/>
        <v>0</v>
      </c>
    </row>
    <row r="76" spans="1:20" s="4" customFormat="1" ht="25.5" x14ac:dyDescent="0.25">
      <c r="A76" s="19">
        <v>73</v>
      </c>
      <c r="B76" s="13" t="s">
        <v>111</v>
      </c>
      <c r="C76" s="87" t="s">
        <v>98</v>
      </c>
      <c r="D76" s="5" t="s">
        <v>5</v>
      </c>
      <c r="E76" s="17" t="s">
        <v>106</v>
      </c>
      <c r="F76" s="21">
        <v>569500000</v>
      </c>
      <c r="G76" s="15">
        <v>42871</v>
      </c>
      <c r="H76" s="15">
        <v>43005</v>
      </c>
      <c r="I76" s="26"/>
      <c r="J76" s="76">
        <v>0</v>
      </c>
      <c r="K76" s="37">
        <f t="shared" si="35"/>
        <v>0</v>
      </c>
      <c r="L76" s="26"/>
      <c r="M76" s="76"/>
      <c r="N76" s="45">
        <f t="shared" si="33"/>
        <v>0</v>
      </c>
      <c r="O76" s="40"/>
      <c r="P76" s="58"/>
      <c r="Q76" s="45">
        <f t="shared" si="34"/>
        <v>0</v>
      </c>
      <c r="R76" s="40"/>
      <c r="S76" s="58"/>
      <c r="T76" s="39" t="str">
        <f t="shared" si="9"/>
        <v/>
      </c>
    </row>
    <row r="77" spans="1:20" s="4" customFormat="1" ht="38.25" x14ac:dyDescent="0.25">
      <c r="A77" s="19">
        <v>74</v>
      </c>
      <c r="B77" s="13" t="s">
        <v>112</v>
      </c>
      <c r="C77" s="87" t="s">
        <v>92</v>
      </c>
      <c r="D77" s="5" t="s">
        <v>5</v>
      </c>
      <c r="E77" s="17" t="s">
        <v>105</v>
      </c>
      <c r="F77" s="21">
        <v>140000000</v>
      </c>
      <c r="G77" s="15">
        <v>42874</v>
      </c>
      <c r="H77" s="15">
        <v>43055</v>
      </c>
      <c r="I77" s="26">
        <v>3</v>
      </c>
      <c r="J77" s="76">
        <v>50999048</v>
      </c>
      <c r="K77" s="37">
        <f t="shared" si="35"/>
        <v>0.36427891428571429</v>
      </c>
      <c r="L77" s="26"/>
      <c r="M77" s="76"/>
      <c r="N77" s="45">
        <f t="shared" ref="N77" si="36">M77/F77</f>
        <v>0</v>
      </c>
      <c r="O77" s="40"/>
      <c r="P77" s="58"/>
      <c r="Q77" s="45">
        <f t="shared" ref="Q77" si="37">P77/F77</f>
        <v>0</v>
      </c>
      <c r="R77" s="40"/>
      <c r="S77" s="58"/>
      <c r="T77" s="39">
        <f t="shared" si="9"/>
        <v>0</v>
      </c>
    </row>
    <row r="78" spans="1:20" s="11" customFormat="1" ht="12.75" x14ac:dyDescent="0.25">
      <c r="A78" s="100"/>
      <c r="B78" s="100"/>
      <c r="C78" s="100"/>
      <c r="D78" s="100"/>
      <c r="E78" s="100"/>
      <c r="F78" s="100"/>
      <c r="G78" s="100"/>
      <c r="H78" s="100"/>
      <c r="I78" s="27"/>
      <c r="J78" s="56"/>
      <c r="K78" s="35"/>
      <c r="L78" s="35"/>
      <c r="M78" s="35"/>
      <c r="N78" s="35"/>
      <c r="O78" s="42"/>
      <c r="P78" s="59"/>
      <c r="Q78" s="46"/>
      <c r="R78" s="27"/>
      <c r="S78" s="59"/>
      <c r="T78" s="59"/>
    </row>
    <row r="79" spans="1:20" s="11" customFormat="1" x14ac:dyDescent="0.25">
      <c r="A79" s="34"/>
      <c r="B79" t="s">
        <v>102</v>
      </c>
      <c r="C79" s="3"/>
      <c r="D79" s="1"/>
      <c r="E79" s="34"/>
      <c r="F79" s="2"/>
      <c r="G79" s="33"/>
      <c r="H79" s="33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0" x14ac:dyDescent="0.25">
      <c r="B80" t="s">
        <v>103</v>
      </c>
      <c r="P80" s="59"/>
      <c r="Q80" s="46"/>
      <c r="R80" s="27"/>
      <c r="S80" s="59"/>
      <c r="T80" s="59"/>
    </row>
    <row r="81" spans="2:5" x14ac:dyDescent="0.25">
      <c r="B81" t="s">
        <v>104</v>
      </c>
    </row>
    <row r="82" spans="2:5" x14ac:dyDescent="0.25">
      <c r="B82" t="s">
        <v>105</v>
      </c>
    </row>
    <row r="83" spans="2:5" x14ac:dyDescent="0.25">
      <c r="B83"/>
    </row>
    <row r="84" spans="2:5" x14ac:dyDescent="0.25">
      <c r="B84"/>
    </row>
    <row r="85" spans="2:5" x14ac:dyDescent="0.25">
      <c r="B85"/>
    </row>
    <row r="86" spans="2:5" x14ac:dyDescent="0.25">
      <c r="B86"/>
    </row>
    <row r="88" spans="2:5" x14ac:dyDescent="0.25">
      <c r="B88" s="96"/>
      <c r="C88" s="96"/>
      <c r="D88" s="96"/>
      <c r="E88" s="96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8:E88"/>
    <mergeCell ref="A1:T1"/>
    <mergeCell ref="A78:H78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2017-06-15T15:33:27Z</dcterms:modified>
</cp:coreProperties>
</file>