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490" windowWidth="14535" windowHeight="876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IROP'!$A$2:$H$80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S12" i="1" l="1"/>
  <c r="P32" i="1" l="1"/>
  <c r="S76" i="1" l="1"/>
  <c r="R76" i="1"/>
  <c r="K80" i="1" l="1"/>
  <c r="N80" i="1"/>
  <c r="Q80" i="1"/>
  <c r="S75" i="1" l="1"/>
  <c r="R75" i="1"/>
  <c r="S52" i="1" l="1"/>
  <c r="T79" i="1" l="1"/>
  <c r="K79" i="1"/>
  <c r="N79" i="1"/>
  <c r="Q79" i="1"/>
  <c r="R52" i="1" l="1"/>
  <c r="T78" i="1" l="1"/>
  <c r="Q78" i="1"/>
  <c r="N78" i="1"/>
  <c r="K78" i="1"/>
  <c r="S51" i="1" l="1"/>
  <c r="R51" i="1"/>
  <c r="S64" i="1" l="1"/>
  <c r="R64" i="1"/>
  <c r="R66" i="1" l="1"/>
  <c r="S66" i="1"/>
  <c r="R67" i="1"/>
  <c r="S67" i="1"/>
  <c r="R68" i="1"/>
  <c r="S68" i="1"/>
  <c r="R69" i="1"/>
  <c r="S69" i="1"/>
  <c r="R70" i="1"/>
  <c r="S70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<sst xmlns="http://schemas.openxmlformats.org/spreadsheetml/2006/main" count="342" uniqueCount="118">
  <si>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</si>
  <si>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</si>
  <si>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</si>
  <si>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</si>
  <si>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</si>
  <si>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</si>
  <si>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</si>
  <si>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</si>
  <si>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</si>
  <si>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</si>
  <si>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</si>
  <si>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</si>
  <si>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</si>
  <si>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</si>
  <si>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</si>
  <si>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</si>
  <si>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</si>
  <si>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</si>
  <si>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</si>
  <si>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</si>
  <si>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</si>
  <si>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</si>
  <si>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</si>
  <si>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</si>
  <si>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</si>
  <si>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</si>
  <si>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</si>
  <si>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</si>
  <si>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</si>
  <si>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</si>
  <si>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</si>
  <si>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</si>
  <si>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</si>
  <si>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</si>
  <si>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</si>
  <si>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</si>
  <si>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</si>
  <si>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</si>
  <si>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</si>
  <si>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</si>
  <si>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</si>
  <si>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</si>
  <si>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</si>
  <si>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</si>
  <si>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</si>
  <si>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</si>
  <si>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</si>
  <si>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</si>
  <si>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</si>
  <si>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</si>
  <si>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</si>
  <si>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</si>
  <si>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</si>
  <si>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</si>
  <si>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</si>
  <si>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</si>
  <si>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</si>
  <si>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</si>
  <si>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</si>
  <si>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</si>
  <si>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</si>
  <si>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</si>
  <si>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</si>
  <si>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</si>
  <si>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</si>
  <si>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</si>
  <si>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</si>
  <si>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</si>
  <si>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</si>
  <si>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</si>
  <si>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</si>
  <si>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</si>
  <si>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</si>
  <si>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</si>
  <si>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</si>
  <si>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</si>
  <si>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</si>
  <si>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</si>
  <si>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</si>
  <si>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</si>
  <si>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</si>
  <si>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</si>
  <si>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</si>
  <si>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</si>
  <si>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</si>
  <si>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</si>
  <si>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</si>
  <si>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</si>
  <si>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</si>
  <si>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</si>
  <si>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</si>
  <si>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</si>
  <si>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</si>
  <si>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</si>
  <si>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</si>
  <si>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</si>
  <si>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</si>
  <si>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</si>
  <si>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</si>
  <si>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</si>
  <si>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</si>
  <si>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</si>
  <si>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</si>
  <si>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</si>
  <si>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</si>
  <si>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</si>
  <si>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</si>
  <si>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</si>
  <si>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</si>
  <si>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</si>
  <si>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</si>
  <si>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</si>
  <si>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</si>
  <si>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</si>
  <si>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</si>
  <si>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</si>
  <si>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</si>
  <si>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Stav alokace výzev IROP k 26.10.2017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</si>
</sst>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8" fontId="6" fillId="0" borderId="1" xfId="1" applyNumberFormat="1" applyFont="1" applyFill="1" applyBorder="1" applyAlignment="1">
      <alignment horizontal="right" vertical="center" wrapText="1"/>
    </xf>
    <xf numFmtId="8" fontId="6" fillId="0" borderId="1" xfId="1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44" fontId="2" fillId="0" borderId="1" xfId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44" fontId="2" fillId="3" borderId="1" xfId="1" applyFont="1" applyFill="1" applyBorder="1" applyAlignment="1">
      <alignment vertical="center" wrapText="1"/>
    </xf>
    <xf numFmtId="44" fontId="2" fillId="0" borderId="1" xfId="1" applyFont="1" applyFill="1" applyBorder="1" applyAlignment="1">
      <alignment vertical="center"/>
    </xf>
    <xf numFmtId="44" fontId="6" fillId="0" borderId="1" xfId="1" applyFont="1" applyFill="1" applyBorder="1" applyAlignment="1">
      <alignment vertical="center" wrapText="1"/>
    </xf>
    <xf numFmtId="44" fontId="6" fillId="3" borderId="1" xfId="1" applyFont="1" applyFill="1" applyBorder="1" applyAlignment="1">
      <alignment vertical="center" wrapText="1"/>
    </xf>
    <xf numFmtId="44" fontId="6" fillId="3" borderId="1" xfId="1" applyNumberFormat="1" applyFont="1" applyFill="1" applyBorder="1" applyAlignment="1">
      <alignment vertical="center" wrapText="1"/>
    </xf>
    <xf numFmtId="8" fontId="6" fillId="0" borderId="1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abSelected="1" zoomScale="90" zoomScaleNormal="90" workbookViewId="0">
      <pane xSplit="3" ySplit="3" topLeftCell="D58" activePane="bottomRight" state="frozen"/>
      <selection pane="topRight" activeCell="D1" sqref="D1"/>
      <selection pane="bottomLeft" activeCell="A4" sqref="A4"/>
      <selection pane="bottomRight" activeCell="B71" sqref="B71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12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58" bestFit="1" customWidth="1"/>
    <col min="17" max="17" width="11.7109375" style="47" customWidth="1"/>
    <col min="18" max="18" width="11.7109375" style="28" customWidth="1"/>
    <col min="19" max="19" width="20.5703125" style="58" bestFit="1" customWidth="1"/>
    <col min="20" max="20" width="13.140625" style="58" customWidth="1"/>
    <col min="21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0" s="9" customFormat="1" ht="12.75" x14ac:dyDescent="0.25">
      <c r="A2" s="113" t="s">
        <v>112</v>
      </c>
      <c r="B2" s="105" t="s">
        <v>0</v>
      </c>
      <c r="C2" s="105" t="s">
        <v>26</v>
      </c>
      <c r="D2" s="105" t="s">
        <v>35</v>
      </c>
      <c r="E2" s="116" t="s">
        <v>66</v>
      </c>
      <c r="F2" s="105" t="s">
        <v>78</v>
      </c>
      <c r="G2" s="105" t="s">
        <v>29</v>
      </c>
      <c r="H2" s="105" t="s">
        <v>25</v>
      </c>
      <c r="I2" s="118" t="s">
        <v>32</v>
      </c>
      <c r="J2" s="118"/>
      <c r="K2" s="118"/>
      <c r="L2" s="119" t="s">
        <v>73</v>
      </c>
      <c r="M2" s="119"/>
      <c r="N2" s="119"/>
      <c r="O2" s="105" t="s">
        <v>74</v>
      </c>
      <c r="P2" s="105"/>
      <c r="Q2" s="105"/>
      <c r="R2" s="106" t="s">
        <v>71</v>
      </c>
      <c r="S2" s="106"/>
      <c r="T2" s="107"/>
    </row>
    <row r="3" spans="1:20" s="9" customFormat="1" ht="39" thickBot="1" x14ac:dyDescent="0.3">
      <c r="A3" s="114"/>
      <c r="B3" s="115"/>
      <c r="C3" s="115"/>
      <c r="D3" s="115"/>
      <c r="E3" s="117"/>
      <c r="F3" s="115"/>
      <c r="G3" s="115"/>
      <c r="H3" s="115"/>
      <c r="I3" s="78" t="s">
        <v>72</v>
      </c>
      <c r="J3" s="93" t="s">
        <v>75</v>
      </c>
      <c r="K3" s="78" t="s">
        <v>76</v>
      </c>
      <c r="L3" s="82" t="s">
        <v>72</v>
      </c>
      <c r="M3" s="82" t="s">
        <v>75</v>
      </c>
      <c r="N3" s="82" t="s">
        <v>69</v>
      </c>
      <c r="O3" s="77" t="s">
        <v>72</v>
      </c>
      <c r="P3" s="77" t="s">
        <v>75</v>
      </c>
      <c r="Q3" s="79" t="s">
        <v>70</v>
      </c>
      <c r="R3" s="80" t="s">
        <v>72</v>
      </c>
      <c r="S3" s="80" t="s">
        <v>75</v>
      </c>
      <c r="T3" s="81" t="s">
        <v>77</v>
      </c>
    </row>
    <row r="4" spans="1:20" s="8" customFormat="1" ht="25.5" x14ac:dyDescent="0.25">
      <c r="A4" s="16">
        <v>1</v>
      </c>
      <c r="B4" s="13" t="s">
        <v>15</v>
      </c>
      <c r="C4" s="86" t="s">
        <v>87</v>
      </c>
      <c r="D4" s="14" t="s">
        <v>1</v>
      </c>
      <c r="E4" s="83" t="s">
        <v>103</v>
      </c>
      <c r="F4" s="20">
        <v>10395692450</v>
      </c>
      <c r="G4" s="30">
        <v>42268</v>
      </c>
      <c r="H4" s="30">
        <v>42825</v>
      </c>
      <c r="I4" s="59">
        <v>154</v>
      </c>
      <c r="J4" s="94">
        <v>9124163416.5500011</v>
      </c>
      <c r="K4" s="61">
        <f t="shared" ref="K4:K35" si="0">J4/F4</f>
        <v>0.87768693239381101</v>
      </c>
      <c r="L4" s="59">
        <v>1</v>
      </c>
      <c r="M4" s="60">
        <v>150432764.88999999</v>
      </c>
      <c r="N4" s="61">
        <f t="shared" ref="N4:N35" si="1">M4/F4</f>
        <v>1.447068250754186E-2</v>
      </c>
      <c r="O4" s="62">
        <v>111</v>
      </c>
      <c r="P4" s="63">
        <v>5895194577.0100012</v>
      </c>
      <c r="Q4" s="44">
        <f t="shared" ref="Q4:Q35" si="2">P4/F4</f>
        <v>0.56708051006356974</v>
      </c>
      <c r="R4" s="76">
        <f>I4-L4-O4</f>
        <v>42</v>
      </c>
      <c r="S4" s="63">
        <f>J4-M4-P4</f>
        <v>3078536074.6500006</v>
      </c>
      <c r="T4" s="39">
        <f t="shared" ref="T4:T35" si="3">IF(J4=0,"",S4/J4)</f>
        <v>0.33740474979502794</v>
      </c>
    </row>
    <row r="5" spans="1:20" s="10" customFormat="1" ht="12.75" x14ac:dyDescent="0.25">
      <c r="A5" s="17">
        <v>2</v>
      </c>
      <c r="B5" s="6" t="s">
        <v>6</v>
      </c>
      <c r="C5" s="85" t="s">
        <v>88</v>
      </c>
      <c r="D5" s="6" t="s">
        <v>1</v>
      </c>
      <c r="E5" s="83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95">
        <v>35673411.649999999</v>
      </c>
      <c r="K5" s="37">
        <f t="shared" si="0"/>
        <v>6.6617015219421094E-2</v>
      </c>
      <c r="L5" s="24">
        <v>0</v>
      </c>
      <c r="M5" s="55">
        <v>0</v>
      </c>
      <c r="N5" s="61">
        <f t="shared" si="1"/>
        <v>0</v>
      </c>
      <c r="O5" s="40">
        <v>33</v>
      </c>
      <c r="P5" s="56">
        <v>34830041.649999999</v>
      </c>
      <c r="Q5" s="44">
        <f t="shared" si="2"/>
        <v>6.5042094584500471E-2</v>
      </c>
      <c r="R5" s="76">
        <f t="shared" ref="R5:R43" si="4">I5-L5-O5</f>
        <v>2</v>
      </c>
      <c r="S5" s="63">
        <f t="shared" ref="S5:S43" si="5">J5-M5-P5</f>
        <v>843370</v>
      </c>
      <c r="T5" s="39">
        <f t="shared" si="3"/>
        <v>2.3641416982331152E-2</v>
      </c>
    </row>
    <row r="6" spans="1:20" s="4" customFormat="1" ht="12.75" x14ac:dyDescent="0.25">
      <c r="A6" s="17">
        <v>3</v>
      </c>
      <c r="B6" s="6" t="s">
        <v>8</v>
      </c>
      <c r="C6" s="85" t="s">
        <v>88</v>
      </c>
      <c r="D6" s="6" t="s">
        <v>1</v>
      </c>
      <c r="E6" s="83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96">
        <v>8813115.1799999997</v>
      </c>
      <c r="K6" s="37">
        <f t="shared" si="0"/>
        <v>4.408320918367347E-2</v>
      </c>
      <c r="L6" s="24">
        <v>0</v>
      </c>
      <c r="M6" s="67">
        <v>0</v>
      </c>
      <c r="N6" s="61">
        <f t="shared" si="1"/>
        <v>0</v>
      </c>
      <c r="O6" s="40">
        <v>11</v>
      </c>
      <c r="P6" s="56">
        <v>8813115.1799999997</v>
      </c>
      <c r="Q6" s="44">
        <f t="shared" si="2"/>
        <v>4.408320918367347E-2</v>
      </c>
      <c r="R6" s="76">
        <f t="shared" si="4"/>
        <v>0</v>
      </c>
      <c r="S6" s="63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12</v>
      </c>
      <c r="C7" s="85" t="s">
        <v>89</v>
      </c>
      <c r="D7" s="6" t="s">
        <v>1</v>
      </c>
      <c r="E7" s="83" t="s">
        <v>103</v>
      </c>
      <c r="F7" s="21">
        <v>400000000</v>
      </c>
      <c r="G7" s="15">
        <v>42264</v>
      </c>
      <c r="H7" s="30">
        <v>43083</v>
      </c>
      <c r="I7" s="24">
        <v>5</v>
      </c>
      <c r="J7" s="95">
        <v>115718483.00000001</v>
      </c>
      <c r="K7" s="37">
        <f t="shared" si="0"/>
        <v>0.28929620750000001</v>
      </c>
      <c r="L7" s="24">
        <v>1</v>
      </c>
      <c r="M7" s="55">
        <v>5142243.9000000004</v>
      </c>
      <c r="N7" s="61">
        <f t="shared" si="1"/>
        <v>1.285560975E-2</v>
      </c>
      <c r="O7" s="40">
        <v>4</v>
      </c>
      <c r="P7" s="56">
        <v>110576239.10000001</v>
      </c>
      <c r="Q7" s="44">
        <f t="shared" si="2"/>
        <v>0.27644059775000002</v>
      </c>
      <c r="R7" s="76">
        <f t="shared" si="4"/>
        <v>0</v>
      </c>
      <c r="S7" s="63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14</v>
      </c>
      <c r="C8" s="85" t="s">
        <v>90</v>
      </c>
      <c r="D8" s="6" t="s">
        <v>1</v>
      </c>
      <c r="E8" s="83" t="s">
        <v>103</v>
      </c>
      <c r="F8" s="21">
        <v>1478745000</v>
      </c>
      <c r="G8" s="15">
        <v>42310</v>
      </c>
      <c r="H8" s="30">
        <v>42901</v>
      </c>
      <c r="I8" s="24">
        <v>31</v>
      </c>
      <c r="J8" s="96">
        <v>1657762405.73</v>
      </c>
      <c r="K8" s="37">
        <f t="shared" si="0"/>
        <v>1.1210603624898141</v>
      </c>
      <c r="L8" s="24">
        <v>2</v>
      </c>
      <c r="M8" s="67">
        <v>101988100</v>
      </c>
      <c r="N8" s="61">
        <f t="shared" si="1"/>
        <v>6.8969362533770187E-2</v>
      </c>
      <c r="O8" s="40">
        <v>27</v>
      </c>
      <c r="P8" s="56">
        <v>1419774305.73</v>
      </c>
      <c r="Q8" s="44">
        <f t="shared" si="2"/>
        <v>0.96012112009169936</v>
      </c>
      <c r="R8" s="76">
        <f t="shared" si="4"/>
        <v>2</v>
      </c>
      <c r="S8" s="63">
        <f t="shared" si="5"/>
        <v>136000000</v>
      </c>
      <c r="T8" s="39">
        <f t="shared" si="3"/>
        <v>8.2038294227158595E-2</v>
      </c>
    </row>
    <row r="9" spans="1:20" s="4" customFormat="1" ht="38.25" x14ac:dyDescent="0.25">
      <c r="A9" s="17">
        <v>6</v>
      </c>
      <c r="B9" s="6" t="s">
        <v>28</v>
      </c>
      <c r="C9" s="85" t="s">
        <v>91</v>
      </c>
      <c r="D9" s="6" t="s">
        <v>1</v>
      </c>
      <c r="E9" s="83" t="s">
        <v>103</v>
      </c>
      <c r="F9" s="21">
        <v>1900000000</v>
      </c>
      <c r="G9" s="15">
        <v>42277</v>
      </c>
      <c r="H9" s="30">
        <v>43281</v>
      </c>
      <c r="I9" s="24">
        <v>213</v>
      </c>
      <c r="J9" s="95">
        <v>1565672944.7100005</v>
      </c>
      <c r="K9" s="37">
        <f t="shared" si="0"/>
        <v>0.82403839195263184</v>
      </c>
      <c r="L9" s="24">
        <v>4</v>
      </c>
      <c r="M9" s="55">
        <v>37451279</v>
      </c>
      <c r="N9" s="61">
        <f t="shared" si="1"/>
        <v>1.9711199473684212E-2</v>
      </c>
      <c r="O9" s="40">
        <v>164</v>
      </c>
      <c r="P9" s="56">
        <v>1158188371.9000003</v>
      </c>
      <c r="Q9" s="44">
        <f t="shared" si="2"/>
        <v>0.60957282731578966</v>
      </c>
      <c r="R9" s="76">
        <f t="shared" si="4"/>
        <v>45</v>
      </c>
      <c r="S9" s="63">
        <f t="shared" si="5"/>
        <v>370033293.81000018</v>
      </c>
      <c r="T9" s="39">
        <f t="shared" si="3"/>
        <v>0.23634137324799917</v>
      </c>
    </row>
    <row r="10" spans="1:20" s="4" customFormat="1" ht="25.5" x14ac:dyDescent="0.25">
      <c r="A10" s="18">
        <v>7</v>
      </c>
      <c r="B10" s="7" t="s">
        <v>13</v>
      </c>
      <c r="C10" s="87" t="s">
        <v>92</v>
      </c>
      <c r="D10" s="7" t="s">
        <v>5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97">
        <v>207509402.21000001</v>
      </c>
      <c r="K10" s="38">
        <f t="shared" si="0"/>
        <v>0.12206435424117648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141662505.50999999</v>
      </c>
      <c r="Q10" s="48">
        <f t="shared" si="2"/>
        <v>8.3330885594117637E-2</v>
      </c>
      <c r="R10" s="41">
        <f t="shared" si="4"/>
        <v>1</v>
      </c>
      <c r="S10" s="54">
        <f t="shared" si="5"/>
        <v>65846896.700000018</v>
      </c>
      <c r="T10" s="49">
        <f t="shared" si="3"/>
        <v>0.31732006356686815</v>
      </c>
    </row>
    <row r="11" spans="1:20" s="4" customFormat="1" ht="12.75" x14ac:dyDescent="0.25">
      <c r="A11" s="17">
        <v>8</v>
      </c>
      <c r="B11" s="6" t="s">
        <v>9</v>
      </c>
      <c r="C11" s="85" t="s">
        <v>93</v>
      </c>
      <c r="D11" s="6" t="s">
        <v>1</v>
      </c>
      <c r="E11" s="83" t="s">
        <v>103</v>
      </c>
      <c r="F11" s="21">
        <v>3819057743</v>
      </c>
      <c r="G11" s="15">
        <v>42277</v>
      </c>
      <c r="H11" s="30">
        <v>45016</v>
      </c>
      <c r="I11" s="24">
        <v>30</v>
      </c>
      <c r="J11" s="95">
        <v>1531775592.8199999</v>
      </c>
      <c r="K11" s="37">
        <f t="shared" si="0"/>
        <v>0.40108730893833988</v>
      </c>
      <c r="L11" s="24"/>
      <c r="M11" s="55"/>
      <c r="N11" s="44">
        <f t="shared" si="1"/>
        <v>0</v>
      </c>
      <c r="O11" s="40">
        <v>23</v>
      </c>
      <c r="P11" s="56">
        <v>1396619162.3499997</v>
      </c>
      <c r="Q11" s="44">
        <f t="shared" si="2"/>
        <v>0.36569731497510893</v>
      </c>
      <c r="R11" s="40">
        <f t="shared" si="4"/>
        <v>7</v>
      </c>
      <c r="S11" s="56">
        <f t="shared" si="5"/>
        <v>135156430.47000027</v>
      </c>
      <c r="T11" s="39">
        <f t="shared" si="3"/>
        <v>8.8235137773136324E-2</v>
      </c>
    </row>
    <row r="12" spans="1:20" s="4" customFormat="1" ht="12.75" x14ac:dyDescent="0.25">
      <c r="A12" s="17">
        <v>9</v>
      </c>
      <c r="B12" s="6" t="s">
        <v>7</v>
      </c>
      <c r="C12" s="85" t="s">
        <v>88</v>
      </c>
      <c r="D12" s="6" t="s">
        <v>1</v>
      </c>
      <c r="E12" s="83" t="s">
        <v>104</v>
      </c>
      <c r="F12" s="21">
        <v>150000000</v>
      </c>
      <c r="G12" s="15">
        <v>42306</v>
      </c>
      <c r="H12" s="30">
        <v>42920</v>
      </c>
      <c r="I12" s="24">
        <v>167</v>
      </c>
      <c r="J12" s="95">
        <v>179396352.61999997</v>
      </c>
      <c r="K12" s="37">
        <f t="shared" si="0"/>
        <v>1.1959756841333331</v>
      </c>
      <c r="L12" s="24">
        <v>0</v>
      </c>
      <c r="M12" s="55">
        <v>0</v>
      </c>
      <c r="N12" s="44">
        <f t="shared" si="1"/>
        <v>0</v>
      </c>
      <c r="O12" s="40">
        <v>145</v>
      </c>
      <c r="P12" s="56">
        <v>157942999.47</v>
      </c>
      <c r="Q12" s="44">
        <f t="shared" si="2"/>
        <v>1.0529533298</v>
      </c>
      <c r="R12" s="40">
        <f t="shared" si="4"/>
        <v>22</v>
      </c>
      <c r="S12" s="56">
        <f t="shared" si="5"/>
        <v>21453353.149999976</v>
      </c>
      <c r="T12" s="39">
        <f t="shared" si="3"/>
        <v>0.11958633961440002</v>
      </c>
    </row>
    <row r="13" spans="1:20" s="4" customFormat="1" ht="12.75" x14ac:dyDescent="0.25">
      <c r="A13" s="17">
        <v>10</v>
      </c>
      <c r="B13" s="6" t="s">
        <v>17</v>
      </c>
      <c r="C13" s="85" t="s">
        <v>89</v>
      </c>
      <c r="D13" s="6" t="s">
        <v>1</v>
      </c>
      <c r="E13" s="83" t="s">
        <v>103</v>
      </c>
      <c r="F13" s="21">
        <v>1200000000</v>
      </c>
      <c r="G13" s="15">
        <v>42298</v>
      </c>
      <c r="H13" s="30">
        <v>43061</v>
      </c>
      <c r="I13" s="24">
        <v>14</v>
      </c>
      <c r="J13" s="96">
        <v>445845723.61000001</v>
      </c>
      <c r="K13" s="37">
        <f t="shared" si="0"/>
        <v>0.37153810300833334</v>
      </c>
      <c r="L13" s="24">
        <v>8</v>
      </c>
      <c r="M13" s="67">
        <v>278611162.30000001</v>
      </c>
      <c r="N13" s="44">
        <f t="shared" si="1"/>
        <v>0.23217596858333334</v>
      </c>
      <c r="O13" s="40">
        <v>6</v>
      </c>
      <c r="P13" s="56">
        <v>167234561.31</v>
      </c>
      <c r="Q13" s="44">
        <f t="shared" si="2"/>
        <v>0.13936213442500001</v>
      </c>
      <c r="R13" s="40">
        <f t="shared" si="4"/>
        <v>0</v>
      </c>
      <c r="S13" s="56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11</v>
      </c>
      <c r="C14" s="87" t="s">
        <v>94</v>
      </c>
      <c r="D14" s="7" t="s">
        <v>5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97">
        <v>489265121.23999989</v>
      </c>
      <c r="K14" s="38">
        <f t="shared" si="0"/>
        <v>3.6786851221052626</v>
      </c>
      <c r="L14" s="25">
        <v>0</v>
      </c>
      <c r="M14" s="53">
        <v>0</v>
      </c>
      <c r="N14" s="48">
        <f t="shared" si="1"/>
        <v>0</v>
      </c>
      <c r="O14" s="41">
        <v>26</v>
      </c>
      <c r="P14" s="54">
        <v>91047900.5</v>
      </c>
      <c r="Q14" s="48">
        <f t="shared" si="2"/>
        <v>0.68457068045112779</v>
      </c>
      <c r="R14" s="41">
        <f t="shared" si="4"/>
        <v>110</v>
      </c>
      <c r="S14" s="54">
        <f t="shared" si="5"/>
        <v>398217220.73999989</v>
      </c>
      <c r="T14" s="49">
        <f t="shared" si="3"/>
        <v>0.81390886750879154</v>
      </c>
    </row>
    <row r="15" spans="1:20" s="4" customFormat="1" ht="12.75" x14ac:dyDescent="0.25">
      <c r="A15" s="18">
        <v>12</v>
      </c>
      <c r="B15" s="7" t="s">
        <v>3</v>
      </c>
      <c r="C15" s="87" t="s">
        <v>94</v>
      </c>
      <c r="D15" s="7" t="s">
        <v>5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97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18</v>
      </c>
      <c r="C16" s="87" t="s">
        <v>95</v>
      </c>
      <c r="D16" s="7" t="s">
        <v>5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97">
        <v>3711862877.6899996</v>
      </c>
      <c r="K16" s="38">
        <f t="shared" si="0"/>
        <v>1.1428149253971673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696957059.50999928</v>
      </c>
      <c r="T16" s="49">
        <f t="shared" si="3"/>
        <v>0.18776476461429414</v>
      </c>
    </row>
    <row r="17" spans="1:22" s="4" customFormat="1" ht="25.5" x14ac:dyDescent="0.25">
      <c r="A17" s="18">
        <v>14</v>
      </c>
      <c r="B17" s="7" t="s">
        <v>4</v>
      </c>
      <c r="C17" s="87" t="s">
        <v>96</v>
      </c>
      <c r="D17" s="7" t="s">
        <v>5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97">
        <v>852947699.68000007</v>
      </c>
      <c r="K17" s="38">
        <f t="shared" si="0"/>
        <v>0.87481815351794878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679513296.41000009</v>
      </c>
      <c r="Q17" s="48">
        <f t="shared" si="2"/>
        <v>0.6969367142666667</v>
      </c>
      <c r="R17" s="41">
        <f t="shared" si="4"/>
        <v>22</v>
      </c>
      <c r="S17" s="54">
        <f t="shared" si="5"/>
        <v>173434403.26999998</v>
      </c>
      <c r="T17" s="49">
        <f t="shared" si="3"/>
        <v>0.20333533150399172</v>
      </c>
    </row>
    <row r="18" spans="1:22" s="4" customFormat="1" ht="25.5" x14ac:dyDescent="0.25">
      <c r="A18" s="18">
        <v>15</v>
      </c>
      <c r="B18" s="7" t="s">
        <v>10</v>
      </c>
      <c r="C18" s="87" t="s">
        <v>96</v>
      </c>
      <c r="D18" s="7" t="s">
        <v>5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97">
        <v>2260331128.6199999</v>
      </c>
      <c r="K18" s="38">
        <f t="shared" si="0"/>
        <v>1.3006148811514511</v>
      </c>
      <c r="L18" s="29">
        <v>0</v>
      </c>
      <c r="M18" s="53">
        <v>0</v>
      </c>
      <c r="N18" s="48">
        <f t="shared" si="1"/>
        <v>0</v>
      </c>
      <c r="O18" s="41">
        <v>117</v>
      </c>
      <c r="P18" s="54">
        <v>1538022485.2400002</v>
      </c>
      <c r="Q18" s="48">
        <f t="shared" si="2"/>
        <v>0.88499198481152253</v>
      </c>
      <c r="R18" s="41">
        <f t="shared" si="4"/>
        <v>65</v>
      </c>
      <c r="S18" s="54">
        <f t="shared" si="5"/>
        <v>722308643.37999964</v>
      </c>
      <c r="T18" s="49">
        <f t="shared" si="3"/>
        <v>0.31955877359481871</v>
      </c>
    </row>
    <row r="19" spans="1:22" s="4" customFormat="1" ht="25.5" x14ac:dyDescent="0.25">
      <c r="A19" s="17">
        <v>16</v>
      </c>
      <c r="B19" s="6" t="s">
        <v>16</v>
      </c>
      <c r="C19" s="85" t="s">
        <v>97</v>
      </c>
      <c r="D19" s="6" t="s">
        <v>1</v>
      </c>
      <c r="E19" s="83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95">
        <v>315124337.62</v>
      </c>
      <c r="K19" s="37">
        <f t="shared" si="0"/>
        <v>0.23342543527407408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6">
        <v>112994693.70000003</v>
      </c>
      <c r="Q19" s="44">
        <f t="shared" si="2"/>
        <v>8.3699773111111139E-2</v>
      </c>
      <c r="R19" s="40">
        <f t="shared" si="4"/>
        <v>120</v>
      </c>
      <c r="S19" s="56">
        <f t="shared" si="5"/>
        <v>202129643.91999996</v>
      </c>
      <c r="T19" s="39">
        <f t="shared" si="3"/>
        <v>0.6414282230518884</v>
      </c>
    </row>
    <row r="20" spans="1:22" s="4" customFormat="1" ht="25.5" x14ac:dyDescent="0.25">
      <c r="A20" s="17">
        <v>17</v>
      </c>
      <c r="B20" s="6" t="s">
        <v>27</v>
      </c>
      <c r="C20" s="85" t="s">
        <v>89</v>
      </c>
      <c r="D20" s="6" t="s">
        <v>1</v>
      </c>
      <c r="E20" s="83" t="s">
        <v>103</v>
      </c>
      <c r="F20" s="21">
        <v>600000000</v>
      </c>
      <c r="G20" s="15">
        <v>42360</v>
      </c>
      <c r="H20" s="30">
        <v>43084</v>
      </c>
      <c r="I20" s="24">
        <v>3</v>
      </c>
      <c r="J20" s="96">
        <v>444088683.13999999</v>
      </c>
      <c r="K20" s="37">
        <f t="shared" si="0"/>
        <v>0.74014780523333334</v>
      </c>
      <c r="L20" s="24">
        <v>1</v>
      </c>
      <c r="M20" s="67">
        <v>18688630.030000001</v>
      </c>
      <c r="N20" s="44">
        <f t="shared" si="1"/>
        <v>3.1147716716666669E-2</v>
      </c>
      <c r="O20" s="40">
        <v>2</v>
      </c>
      <c r="P20" s="56">
        <v>425400053.11000001</v>
      </c>
      <c r="Q20" s="44">
        <f t="shared" si="2"/>
        <v>0.70900008851666674</v>
      </c>
      <c r="R20" s="40">
        <f t="shared" si="4"/>
        <v>0</v>
      </c>
      <c r="S20" s="56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19</v>
      </c>
      <c r="C21" s="87" t="s">
        <v>98</v>
      </c>
      <c r="D21" s="7" t="s">
        <v>5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97">
        <v>1730280699.5300002</v>
      </c>
      <c r="K21" s="38">
        <f t="shared" si="0"/>
        <v>1.6140377040820135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1050779005.9300004</v>
      </c>
      <c r="Q21" s="48">
        <f t="shared" si="2"/>
        <v>0.98018600952407642</v>
      </c>
      <c r="R21" s="41">
        <f t="shared" si="4"/>
        <v>95</v>
      </c>
      <c r="S21" s="54">
        <f t="shared" si="5"/>
        <v>679501693.59999979</v>
      </c>
      <c r="T21" s="49">
        <f t="shared" si="3"/>
        <v>0.39271182634388413</v>
      </c>
    </row>
    <row r="22" spans="1:22" s="4" customFormat="1" ht="12.75" x14ac:dyDescent="0.25">
      <c r="A22" s="17">
        <v>19</v>
      </c>
      <c r="B22" s="6" t="s">
        <v>2</v>
      </c>
      <c r="C22" s="85" t="s">
        <v>99</v>
      </c>
      <c r="D22" s="6" t="s">
        <v>1</v>
      </c>
      <c r="E22" s="83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95">
        <v>4180980405.6600008</v>
      </c>
      <c r="K22" s="37">
        <f t="shared" si="0"/>
        <v>2.7473644138341338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1">
        <v>1600349168.0100002</v>
      </c>
      <c r="Q22" s="44">
        <f t="shared" si="2"/>
        <v>1.0516055870406973</v>
      </c>
      <c r="R22" s="40">
        <f t="shared" si="4"/>
        <v>182</v>
      </c>
      <c r="S22" s="71">
        <f t="shared" si="5"/>
        <v>2580631237.6500006</v>
      </c>
      <c r="T22" s="39">
        <f t="shared" si="3"/>
        <v>0.61723112458419371</v>
      </c>
    </row>
    <row r="23" spans="1:22" s="4" customFormat="1" ht="12.75" x14ac:dyDescent="0.25">
      <c r="A23" s="18">
        <v>20</v>
      </c>
      <c r="B23" s="7" t="s">
        <v>21</v>
      </c>
      <c r="C23" s="87" t="s">
        <v>98</v>
      </c>
      <c r="D23" s="7" t="s">
        <v>5</v>
      </c>
      <c r="E23" s="18" t="s">
        <v>104</v>
      </c>
      <c r="F23" s="22">
        <v>2776914810</v>
      </c>
      <c r="G23" s="31">
        <v>42398</v>
      </c>
      <c r="H23" s="32">
        <v>42580</v>
      </c>
      <c r="I23" s="29">
        <v>37</v>
      </c>
      <c r="J23" s="97">
        <v>3600388984.0999999</v>
      </c>
      <c r="K23" s="38">
        <f t="shared" si="0"/>
        <v>1.2965428291622674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3413958977.0999999</v>
      </c>
      <c r="Q23" s="48">
        <f t="shared" si="2"/>
        <v>1.2294071697143636</v>
      </c>
      <c r="R23" s="41">
        <f t="shared" si="4"/>
        <v>2</v>
      </c>
      <c r="S23" s="54">
        <f t="shared" si="5"/>
        <v>186430007</v>
      </c>
      <c r="T23" s="49">
        <f t="shared" si="3"/>
        <v>5.1780518111601344E-2</v>
      </c>
    </row>
    <row r="24" spans="1:22" s="11" customFormat="1" ht="12.75" x14ac:dyDescent="0.25">
      <c r="A24" s="18">
        <v>21</v>
      </c>
      <c r="B24" s="7" t="s">
        <v>22</v>
      </c>
      <c r="C24" s="87" t="s">
        <v>95</v>
      </c>
      <c r="D24" s="7" t="s">
        <v>5</v>
      </c>
      <c r="E24" s="18" t="s">
        <v>104</v>
      </c>
      <c r="F24" s="22">
        <v>2115000000</v>
      </c>
      <c r="G24" s="31">
        <v>42429</v>
      </c>
      <c r="H24" s="32" t="s">
        <v>24</v>
      </c>
      <c r="I24" s="25">
        <v>44</v>
      </c>
      <c r="J24" s="98">
        <v>1955333979.1499999</v>
      </c>
      <c r="K24" s="38">
        <f t="shared" si="0"/>
        <v>0.92450779156028362</v>
      </c>
      <c r="L24" s="25">
        <v>0</v>
      </c>
      <c r="M24" s="68">
        <v>0</v>
      </c>
      <c r="N24" s="48">
        <f t="shared" si="1"/>
        <v>0</v>
      </c>
      <c r="O24" s="41">
        <v>39</v>
      </c>
      <c r="P24" s="54">
        <v>1644823566.0799999</v>
      </c>
      <c r="Q24" s="48">
        <f t="shared" si="2"/>
        <v>0.77769435748463356</v>
      </c>
      <c r="R24" s="41">
        <f t="shared" si="4"/>
        <v>5</v>
      </c>
      <c r="S24" s="54">
        <f t="shared" si="5"/>
        <v>310510413.06999993</v>
      </c>
      <c r="T24" s="49">
        <f t="shared" si="3"/>
        <v>0.15880172716324473</v>
      </c>
      <c r="V24" s="84"/>
    </row>
    <row r="25" spans="1:22" s="11" customFormat="1" ht="12.75" x14ac:dyDescent="0.25">
      <c r="A25" s="18">
        <v>22</v>
      </c>
      <c r="B25" s="7" t="s">
        <v>20</v>
      </c>
      <c r="C25" s="87" t="s">
        <v>98</v>
      </c>
      <c r="D25" s="7" t="s">
        <v>5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98">
        <v>330344267.78000003</v>
      </c>
      <c r="K25" s="38">
        <f t="shared" si="0"/>
        <v>1.895806414806313</v>
      </c>
      <c r="L25" s="25">
        <v>0</v>
      </c>
      <c r="M25" s="68">
        <v>0</v>
      </c>
      <c r="N25" s="48">
        <f t="shared" si="1"/>
        <v>0</v>
      </c>
      <c r="O25" s="41">
        <v>21</v>
      </c>
      <c r="P25" s="54">
        <v>322017175.11999995</v>
      </c>
      <c r="Q25" s="48">
        <f t="shared" si="2"/>
        <v>1.8480182216355807</v>
      </c>
      <c r="R25" s="41">
        <f t="shared" si="4"/>
        <v>1</v>
      </c>
      <c r="S25" s="54">
        <f t="shared" si="5"/>
        <v>8327092.6600000858</v>
      </c>
      <c r="T25" s="49">
        <f t="shared" si="3"/>
        <v>2.5207316948347033E-2</v>
      </c>
      <c r="V25" s="84"/>
    </row>
    <row r="26" spans="1:22" s="11" customFormat="1" ht="38.25" x14ac:dyDescent="0.25">
      <c r="A26" s="19">
        <v>23</v>
      </c>
      <c r="B26" s="5" t="s">
        <v>23</v>
      </c>
      <c r="C26" s="88" t="s">
        <v>89</v>
      </c>
      <c r="D26" s="5" t="s">
        <v>1</v>
      </c>
      <c r="E26" s="83" t="s">
        <v>103</v>
      </c>
      <c r="F26" s="23">
        <v>1332500000</v>
      </c>
      <c r="G26" s="15">
        <v>42430</v>
      </c>
      <c r="H26" s="30">
        <v>43017</v>
      </c>
      <c r="I26" s="26">
        <v>35</v>
      </c>
      <c r="J26" s="96">
        <v>2074361701.4400003</v>
      </c>
      <c r="K26" s="37">
        <f t="shared" si="0"/>
        <v>1.5567442412307695</v>
      </c>
      <c r="L26" s="26">
        <v>29</v>
      </c>
      <c r="M26" s="67">
        <v>1824124929.6000004</v>
      </c>
      <c r="N26" s="44">
        <f t="shared" si="1"/>
        <v>1.368949290506567</v>
      </c>
      <c r="O26" s="40">
        <v>5</v>
      </c>
      <c r="P26" s="56">
        <v>236206601.22999999</v>
      </c>
      <c r="Q26" s="44">
        <f t="shared" si="2"/>
        <v>0.17726574201125703</v>
      </c>
      <c r="R26" s="40">
        <f t="shared" si="4"/>
        <v>1</v>
      </c>
      <c r="S26" s="56">
        <f t="shared" si="5"/>
        <v>14030170.609999925</v>
      </c>
      <c r="T26" s="39">
        <f t="shared" si="3"/>
        <v>6.7636085839129821E-3</v>
      </c>
    </row>
    <row r="27" spans="1:22" s="27" customFormat="1" ht="25.5" x14ac:dyDescent="0.25">
      <c r="A27" s="52">
        <v>24</v>
      </c>
      <c r="B27" s="50" t="s">
        <v>30</v>
      </c>
      <c r="C27" s="89" t="s">
        <v>98</v>
      </c>
      <c r="D27" s="50" t="s">
        <v>5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98">
        <v>800025196.88999975</v>
      </c>
      <c r="K27" s="38">
        <f t="shared" si="0"/>
        <v>0.73531727655330859</v>
      </c>
      <c r="L27" s="29">
        <v>0</v>
      </c>
      <c r="M27" s="68">
        <v>0</v>
      </c>
      <c r="N27" s="48">
        <f t="shared" si="1"/>
        <v>0</v>
      </c>
      <c r="O27" s="41">
        <v>35</v>
      </c>
      <c r="P27" s="54">
        <v>722019867.25999975</v>
      </c>
      <c r="Q27" s="48">
        <f t="shared" si="2"/>
        <v>0.66362120152573512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9.7503591053427055E-2</v>
      </c>
    </row>
    <row r="28" spans="1:22" s="4" customFormat="1" ht="12.75" x14ac:dyDescent="0.25">
      <c r="A28" s="17">
        <v>25</v>
      </c>
      <c r="B28" s="6" t="s">
        <v>31</v>
      </c>
      <c r="C28" s="85" t="s">
        <v>95</v>
      </c>
      <c r="D28" s="5" t="s">
        <v>1</v>
      </c>
      <c r="E28" s="83" t="s">
        <v>103</v>
      </c>
      <c r="F28" s="21">
        <v>687000000</v>
      </c>
      <c r="G28" s="15">
        <v>42447</v>
      </c>
      <c r="H28" s="15">
        <v>43100</v>
      </c>
      <c r="I28" s="40">
        <v>7</v>
      </c>
      <c r="J28" s="99">
        <v>488252741.24999994</v>
      </c>
      <c r="K28" s="37">
        <f t="shared" si="0"/>
        <v>0.71070268013100424</v>
      </c>
      <c r="L28" s="40">
        <v>2</v>
      </c>
      <c r="M28" s="56">
        <v>254902975.41999999</v>
      </c>
      <c r="N28" s="44">
        <f t="shared" si="1"/>
        <v>0.3710378099272198</v>
      </c>
      <c r="O28" s="40">
        <v>5</v>
      </c>
      <c r="P28" s="56">
        <v>233349765.82999998</v>
      </c>
      <c r="Q28" s="44">
        <f t="shared" si="2"/>
        <v>0.33966487020378455</v>
      </c>
      <c r="R28" s="40">
        <f t="shared" si="4"/>
        <v>0</v>
      </c>
      <c r="S28" s="56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33</v>
      </c>
      <c r="C29" s="88" t="s">
        <v>89</v>
      </c>
      <c r="D29" s="5" t="s">
        <v>1</v>
      </c>
      <c r="E29" s="83" t="s">
        <v>103</v>
      </c>
      <c r="F29" s="23">
        <v>2436000000</v>
      </c>
      <c r="G29" s="15">
        <v>42460</v>
      </c>
      <c r="H29" s="30">
        <v>43017</v>
      </c>
      <c r="I29" s="26">
        <v>101</v>
      </c>
      <c r="J29" s="100">
        <v>4380949118.6300001</v>
      </c>
      <c r="K29" s="37">
        <f t="shared" si="0"/>
        <v>1.7984191784195402</v>
      </c>
      <c r="L29" s="26">
        <v>74</v>
      </c>
      <c r="M29" s="69">
        <v>3206649374.2400002</v>
      </c>
      <c r="N29" s="45">
        <f t="shared" si="1"/>
        <v>1.3163585280131365</v>
      </c>
      <c r="O29" s="40">
        <v>26</v>
      </c>
      <c r="P29" s="56">
        <v>1166368036.54</v>
      </c>
      <c r="Q29" s="45">
        <f t="shared" si="2"/>
        <v>0.47880461270114943</v>
      </c>
      <c r="R29" s="40">
        <f t="shared" si="4"/>
        <v>1</v>
      </c>
      <c r="S29" s="56">
        <f t="shared" si="5"/>
        <v>7931707.8499999046</v>
      </c>
      <c r="T29" s="39">
        <f t="shared" si="3"/>
        <v>1.8104998791860631E-3</v>
      </c>
    </row>
    <row r="30" spans="1:22" s="4" customFormat="1" ht="25.5" x14ac:dyDescent="0.25">
      <c r="A30" s="19">
        <v>27</v>
      </c>
      <c r="B30" s="6" t="s">
        <v>34</v>
      </c>
      <c r="C30" s="88" t="s">
        <v>99</v>
      </c>
      <c r="D30" s="5" t="s">
        <v>1</v>
      </c>
      <c r="E30" s="83" t="s">
        <v>103</v>
      </c>
      <c r="F30" s="23">
        <v>869432325</v>
      </c>
      <c r="G30" s="15">
        <v>42475</v>
      </c>
      <c r="H30" s="64">
        <v>43131</v>
      </c>
      <c r="I30" s="26">
        <v>19</v>
      </c>
      <c r="J30" s="100">
        <v>839899931.54000008</v>
      </c>
      <c r="K30" s="37">
        <f t="shared" si="0"/>
        <v>0.96603255640397323</v>
      </c>
      <c r="L30" s="26">
        <v>3</v>
      </c>
      <c r="M30" s="69">
        <v>203138941.2000002</v>
      </c>
      <c r="N30" s="45">
        <f t="shared" si="1"/>
        <v>0.23364548954399664</v>
      </c>
      <c r="O30" s="40">
        <v>16</v>
      </c>
      <c r="P30" s="56">
        <v>636760990.33999991</v>
      </c>
      <c r="Q30" s="45">
        <f t="shared" si="2"/>
        <v>0.73238706685997657</v>
      </c>
      <c r="R30" s="40">
        <f t="shared" si="4"/>
        <v>0</v>
      </c>
      <c r="S30" s="56">
        <f t="shared" si="5"/>
        <v>0</v>
      </c>
      <c r="T30" s="39">
        <f t="shared" si="3"/>
        <v>0</v>
      </c>
      <c r="U30" s="90"/>
    </row>
    <row r="31" spans="1:22" s="11" customFormat="1" ht="38.25" x14ac:dyDescent="0.25">
      <c r="A31" s="17">
        <v>28</v>
      </c>
      <c r="B31" s="6" t="s">
        <v>36</v>
      </c>
      <c r="C31" s="85" t="s">
        <v>89</v>
      </c>
      <c r="D31" s="5" t="s">
        <v>1</v>
      </c>
      <c r="E31" s="83" t="s">
        <v>103</v>
      </c>
      <c r="F31" s="21">
        <v>1378849855</v>
      </c>
      <c r="G31" s="15">
        <v>42494</v>
      </c>
      <c r="H31" s="30">
        <v>43017</v>
      </c>
      <c r="I31" s="40">
        <v>257</v>
      </c>
      <c r="J31" s="99">
        <v>2162574156.6499996</v>
      </c>
      <c r="K31" s="37">
        <f t="shared" si="0"/>
        <v>1.5683898785702086</v>
      </c>
      <c r="L31" s="40">
        <v>122</v>
      </c>
      <c r="M31" s="56">
        <v>1012040760.7899995</v>
      </c>
      <c r="N31" s="45">
        <f t="shared" si="1"/>
        <v>0.7339745927521597</v>
      </c>
      <c r="O31" s="40">
        <v>123</v>
      </c>
      <c r="P31" s="56">
        <v>1075195085.6199999</v>
      </c>
      <c r="Q31" s="45">
        <f t="shared" si="2"/>
        <v>0.77977676954536856</v>
      </c>
      <c r="R31" s="40">
        <f t="shared" si="4"/>
        <v>12</v>
      </c>
      <c r="S31" s="56">
        <f t="shared" si="5"/>
        <v>75338310.240000248</v>
      </c>
      <c r="T31" s="39">
        <f t="shared" si="3"/>
        <v>3.4837330321520775E-2</v>
      </c>
    </row>
    <row r="32" spans="1:22" s="11" customFormat="1" ht="12.75" x14ac:dyDescent="0.25">
      <c r="A32" s="18">
        <v>29</v>
      </c>
      <c r="B32" s="7" t="s">
        <v>37</v>
      </c>
      <c r="C32" s="87" t="s">
        <v>92</v>
      </c>
      <c r="D32" s="7" t="s">
        <v>5</v>
      </c>
      <c r="E32" s="18" t="s">
        <v>104</v>
      </c>
      <c r="F32" s="22">
        <v>306999991</v>
      </c>
      <c r="G32" s="31">
        <v>42517</v>
      </c>
      <c r="H32" s="31">
        <v>42670</v>
      </c>
      <c r="I32" s="25">
        <v>38</v>
      </c>
      <c r="J32" s="101">
        <v>357038236.30000001</v>
      </c>
      <c r="K32" s="38">
        <f t="shared" si="0"/>
        <v>1.1629910318140693</v>
      </c>
      <c r="L32" s="25">
        <v>0</v>
      </c>
      <c r="M32" s="70">
        <v>0</v>
      </c>
      <c r="N32" s="65">
        <f t="shared" si="1"/>
        <v>0</v>
      </c>
      <c r="O32" s="41">
        <v>29</v>
      </c>
      <c r="P32" s="54">
        <f t="shared" ref="P32" si="6">F32+I32+M32</f>
        <v>307000029</v>
      </c>
      <c r="Q32" s="65">
        <f t="shared" si="2"/>
        <v>1.0000001237785052</v>
      </c>
      <c r="R32" s="41">
        <f t="shared" si="4"/>
        <v>9</v>
      </c>
      <c r="S32" s="54">
        <f t="shared" si="5"/>
        <v>50038207.300000012</v>
      </c>
      <c r="T32" s="49">
        <f t="shared" si="3"/>
        <v>0.14014803517558158</v>
      </c>
    </row>
    <row r="33" spans="1:21" s="11" customFormat="1" ht="12.75" x14ac:dyDescent="0.25">
      <c r="A33" s="52">
        <v>30</v>
      </c>
      <c r="B33" s="50" t="s">
        <v>38</v>
      </c>
      <c r="C33" s="87" t="s">
        <v>92</v>
      </c>
      <c r="D33" s="50" t="s">
        <v>5</v>
      </c>
      <c r="E33" s="18" t="s">
        <v>103</v>
      </c>
      <c r="F33" s="51">
        <v>1099413885</v>
      </c>
      <c r="G33" s="31">
        <v>42517</v>
      </c>
      <c r="H33" s="66">
        <v>42670</v>
      </c>
      <c r="I33" s="29">
        <v>147</v>
      </c>
      <c r="J33" s="101">
        <v>1468750779.28</v>
      </c>
      <c r="K33" s="38">
        <f t="shared" si="0"/>
        <v>1.3359398124028605</v>
      </c>
      <c r="L33" s="29">
        <v>2</v>
      </c>
      <c r="M33" s="70">
        <v>23367395.16</v>
      </c>
      <c r="N33" s="65">
        <f t="shared" si="1"/>
        <v>2.1254411535833934E-2</v>
      </c>
      <c r="O33" s="41">
        <v>123</v>
      </c>
      <c r="P33" s="54">
        <v>1032356587.1999998</v>
      </c>
      <c r="Q33" s="65">
        <f t="shared" si="2"/>
        <v>0.93900632080883695</v>
      </c>
      <c r="R33" s="41">
        <f t="shared" si="4"/>
        <v>22</v>
      </c>
      <c r="S33" s="54">
        <f t="shared" si="5"/>
        <v>413026796.92000008</v>
      </c>
      <c r="T33" s="49">
        <f t="shared" si="3"/>
        <v>0.28120958487080494</v>
      </c>
    </row>
    <row r="34" spans="1:21" s="11" customFormat="1" ht="12.75" x14ac:dyDescent="0.25">
      <c r="A34" s="19">
        <v>31</v>
      </c>
      <c r="B34" s="6" t="s">
        <v>39</v>
      </c>
      <c r="C34" s="88" t="s">
        <v>99</v>
      </c>
      <c r="D34" s="5" t="s">
        <v>1</v>
      </c>
      <c r="E34" s="83" t="s">
        <v>104</v>
      </c>
      <c r="F34" s="23">
        <v>4260000000</v>
      </c>
      <c r="G34" s="15">
        <v>42521</v>
      </c>
      <c r="H34" s="64">
        <v>42569</v>
      </c>
      <c r="I34" s="26">
        <v>130</v>
      </c>
      <c r="J34" s="100">
        <v>7151531877.5799999</v>
      </c>
      <c r="K34" s="37">
        <f t="shared" si="0"/>
        <v>1.678763351544601</v>
      </c>
      <c r="L34" s="26">
        <v>0</v>
      </c>
      <c r="M34" s="69">
        <v>0</v>
      </c>
      <c r="N34" s="45">
        <f t="shared" si="1"/>
        <v>0</v>
      </c>
      <c r="O34" s="40">
        <v>115</v>
      </c>
      <c r="P34" s="56">
        <v>6264410925.5</v>
      </c>
      <c r="Q34" s="45">
        <f t="shared" si="2"/>
        <v>1.4705189965962442</v>
      </c>
      <c r="R34" s="40">
        <f t="shared" si="4"/>
        <v>15</v>
      </c>
      <c r="S34" s="56">
        <f t="shared" si="5"/>
        <v>887120952.07999992</v>
      </c>
      <c r="T34" s="39">
        <f t="shared" si="3"/>
        <v>0.12404628368659275</v>
      </c>
    </row>
    <row r="35" spans="1:21" s="4" customFormat="1" ht="25.5" x14ac:dyDescent="0.25">
      <c r="A35" s="52">
        <v>32</v>
      </c>
      <c r="B35" s="7" t="s">
        <v>40</v>
      </c>
      <c r="C35" s="87" t="s">
        <v>96</v>
      </c>
      <c r="D35" s="7" t="s">
        <v>5</v>
      </c>
      <c r="E35" s="18" t="s">
        <v>104</v>
      </c>
      <c r="F35" s="51">
        <v>604644678</v>
      </c>
      <c r="G35" s="31">
        <v>42551</v>
      </c>
      <c r="H35" s="66">
        <v>42692</v>
      </c>
      <c r="I35" s="29">
        <v>46</v>
      </c>
      <c r="J35" s="101">
        <v>622392551.56999993</v>
      </c>
      <c r="K35" s="38">
        <f t="shared" si="0"/>
        <v>1.0293525672444601</v>
      </c>
      <c r="L35" s="29">
        <v>0</v>
      </c>
      <c r="M35" s="70">
        <v>0</v>
      </c>
      <c r="N35" s="65">
        <f t="shared" si="1"/>
        <v>0</v>
      </c>
      <c r="O35" s="41">
        <v>40</v>
      </c>
      <c r="P35" s="54">
        <v>520499240.30999982</v>
      </c>
      <c r="Q35" s="65">
        <f t="shared" si="2"/>
        <v>0.86083489898839372</v>
      </c>
      <c r="R35" s="41">
        <f t="shared" si="4"/>
        <v>6</v>
      </c>
      <c r="S35" s="54">
        <f t="shared" si="5"/>
        <v>101893311.26000011</v>
      </c>
      <c r="T35" s="49">
        <f t="shared" si="3"/>
        <v>0.16371229219079153</v>
      </c>
    </row>
    <row r="36" spans="1:21" s="4" customFormat="1" ht="25.5" x14ac:dyDescent="0.25">
      <c r="A36" s="52">
        <v>33</v>
      </c>
      <c r="B36" s="7" t="s">
        <v>41</v>
      </c>
      <c r="C36" s="87" t="s">
        <v>96</v>
      </c>
      <c r="D36" s="7" t="s">
        <v>5</v>
      </c>
      <c r="E36" s="18" t="s">
        <v>103</v>
      </c>
      <c r="F36" s="51">
        <v>3409876779</v>
      </c>
      <c r="G36" s="31">
        <v>42551</v>
      </c>
      <c r="H36" s="66">
        <v>42692</v>
      </c>
      <c r="I36" s="29">
        <v>253</v>
      </c>
      <c r="J36" s="101">
        <v>3579144363.960001</v>
      </c>
      <c r="K36" s="38">
        <f t="shared" ref="K36:K73" si="7">J36/F36</f>
        <v>1.0496403817294657</v>
      </c>
      <c r="L36" s="29">
        <v>1</v>
      </c>
      <c r="M36" s="70">
        <v>70919721.269999996</v>
      </c>
      <c r="N36" s="65">
        <f t="shared" ref="N36:N72" si="8">M36/F36</f>
        <v>2.0798323771335316E-2</v>
      </c>
      <c r="O36" s="41">
        <v>233</v>
      </c>
      <c r="P36" s="54">
        <v>3321118870.2900014</v>
      </c>
      <c r="Q36" s="65">
        <f t="shared" ref="Q36:Q72" si="9">P36/F36</f>
        <v>0.97397034718186259</v>
      </c>
      <c r="R36" s="41">
        <f t="shared" si="4"/>
        <v>19</v>
      </c>
      <c r="S36" s="54">
        <f t="shared" si="5"/>
        <v>187105772.39999962</v>
      </c>
      <c r="T36" s="49">
        <f t="shared" ref="T36:T79" si="10">IF(J36=0,"",S36/J36)</f>
        <v>5.2276676594565724E-2</v>
      </c>
    </row>
    <row r="37" spans="1:21" s="4" customFormat="1" ht="12.75" x14ac:dyDescent="0.25">
      <c r="A37" s="52">
        <v>34</v>
      </c>
      <c r="B37" s="7" t="s">
        <v>42</v>
      </c>
      <c r="C37" s="87" t="s">
        <v>92</v>
      </c>
      <c r="D37" s="7" t="s">
        <v>5</v>
      </c>
      <c r="E37" s="18" t="s">
        <v>104</v>
      </c>
      <c r="F37" s="51">
        <v>272250000</v>
      </c>
      <c r="G37" s="31">
        <v>42541</v>
      </c>
      <c r="H37" s="66">
        <v>42731</v>
      </c>
      <c r="I37" s="29">
        <v>25</v>
      </c>
      <c r="J37" s="101">
        <v>170553215.25</v>
      </c>
      <c r="K37" s="38">
        <f t="shared" si="7"/>
        <v>0.62645809090909088</v>
      </c>
      <c r="L37" s="29">
        <v>0</v>
      </c>
      <c r="M37" s="70">
        <v>0</v>
      </c>
      <c r="N37" s="65">
        <f t="shared" si="8"/>
        <v>0</v>
      </c>
      <c r="O37" s="41">
        <v>23</v>
      </c>
      <c r="P37" s="54">
        <v>158864001.50999999</v>
      </c>
      <c r="Q37" s="65">
        <f t="shared" si="9"/>
        <v>0.58352250325068866</v>
      </c>
      <c r="R37" s="41">
        <f t="shared" si="4"/>
        <v>2</v>
      </c>
      <c r="S37" s="54">
        <f t="shared" si="5"/>
        <v>11689213.74000001</v>
      </c>
      <c r="T37" s="49">
        <f t="shared" si="10"/>
        <v>6.853704706103457E-2</v>
      </c>
      <c r="U37" s="90"/>
    </row>
    <row r="38" spans="1:21" s="4" customFormat="1" ht="12.75" x14ac:dyDescent="0.25">
      <c r="A38" s="18">
        <v>35</v>
      </c>
      <c r="B38" s="7" t="s">
        <v>43</v>
      </c>
      <c r="C38" s="87" t="s">
        <v>92</v>
      </c>
      <c r="D38" s="7" t="s">
        <v>5</v>
      </c>
      <c r="E38" s="18" t="s">
        <v>104</v>
      </c>
      <c r="F38" s="22">
        <v>727161128</v>
      </c>
      <c r="G38" s="31">
        <v>42541</v>
      </c>
      <c r="H38" s="66">
        <v>42731</v>
      </c>
      <c r="I38" s="25">
        <v>119</v>
      </c>
      <c r="J38" s="101">
        <v>724900117.03999996</v>
      </c>
      <c r="K38" s="38">
        <f t="shared" si="7"/>
        <v>0.99689063280071255</v>
      </c>
      <c r="L38" s="25">
        <v>0</v>
      </c>
      <c r="M38" s="70">
        <v>0</v>
      </c>
      <c r="N38" s="65">
        <f t="shared" si="8"/>
        <v>0</v>
      </c>
      <c r="O38" s="41">
        <v>96</v>
      </c>
      <c r="P38" s="54">
        <v>585747986.26999998</v>
      </c>
      <c r="Q38" s="65">
        <f t="shared" si="9"/>
        <v>0.80552708844744514</v>
      </c>
      <c r="R38" s="41">
        <f t="shared" si="4"/>
        <v>23</v>
      </c>
      <c r="S38" s="54">
        <f t="shared" si="5"/>
        <v>139152130.76999998</v>
      </c>
      <c r="T38" s="49">
        <f t="shared" si="10"/>
        <v>0.19196041978611181</v>
      </c>
    </row>
    <row r="39" spans="1:21" s="4" customFormat="1" ht="12.75" x14ac:dyDescent="0.25">
      <c r="A39" s="17">
        <v>36</v>
      </c>
      <c r="B39" s="6" t="s">
        <v>44</v>
      </c>
      <c r="C39" s="85" t="s">
        <v>99</v>
      </c>
      <c r="D39" s="5" t="s">
        <v>1</v>
      </c>
      <c r="E39" s="83" t="s">
        <v>103</v>
      </c>
      <c r="F39" s="21">
        <v>1780266190</v>
      </c>
      <c r="G39" s="15">
        <v>42552</v>
      </c>
      <c r="H39" s="15">
        <v>42802</v>
      </c>
      <c r="I39" s="24">
        <v>151</v>
      </c>
      <c r="J39" s="100">
        <v>2943729194.9899998</v>
      </c>
      <c r="K39" s="37">
        <f t="shared" si="7"/>
        <v>1.6535331690987176</v>
      </c>
      <c r="L39" s="24">
        <v>65</v>
      </c>
      <c r="M39" s="69">
        <v>1044600624.8399999</v>
      </c>
      <c r="N39" s="45">
        <f t="shared" si="8"/>
        <v>0.5867665356493682</v>
      </c>
      <c r="O39" s="40">
        <v>82</v>
      </c>
      <c r="P39" s="56">
        <v>1829963152.2499998</v>
      </c>
      <c r="Q39" s="45">
        <f t="shared" si="9"/>
        <v>1.0279154670965243</v>
      </c>
      <c r="R39" s="40">
        <f t="shared" si="4"/>
        <v>4</v>
      </c>
      <c r="S39" s="56">
        <f t="shared" si="5"/>
        <v>69165417.900000095</v>
      </c>
      <c r="T39" s="39">
        <f t="shared" si="10"/>
        <v>2.3495849420427092E-2</v>
      </c>
    </row>
    <row r="40" spans="1:21" s="4" customFormat="1" ht="25.5" x14ac:dyDescent="0.25">
      <c r="A40" s="19">
        <v>37</v>
      </c>
      <c r="B40" s="6" t="s">
        <v>45</v>
      </c>
      <c r="C40" s="88" t="s">
        <v>97</v>
      </c>
      <c r="D40" s="5" t="s">
        <v>1</v>
      </c>
      <c r="E40" s="83" t="s">
        <v>103</v>
      </c>
      <c r="F40" s="23">
        <v>3500000000</v>
      </c>
      <c r="G40" s="15">
        <v>42566</v>
      </c>
      <c r="H40" s="15">
        <v>43069</v>
      </c>
      <c r="I40" s="26">
        <v>916</v>
      </c>
      <c r="J40" s="100">
        <v>1883833218.2599998</v>
      </c>
      <c r="K40" s="37">
        <f t="shared" si="7"/>
        <v>0.53823806235999994</v>
      </c>
      <c r="L40" s="26">
        <v>181</v>
      </c>
      <c r="M40" s="69">
        <v>432535776.58000016</v>
      </c>
      <c r="N40" s="45">
        <f t="shared" si="8"/>
        <v>0.12358165045142862</v>
      </c>
      <c r="O40" s="40">
        <v>621</v>
      </c>
      <c r="P40" s="56">
        <v>1258431766.6599998</v>
      </c>
      <c r="Q40" s="45">
        <f t="shared" si="9"/>
        <v>0.35955193333142854</v>
      </c>
      <c r="R40" s="40">
        <f t="shared" si="4"/>
        <v>114</v>
      </c>
      <c r="S40" s="56">
        <f t="shared" si="5"/>
        <v>192865675.01999974</v>
      </c>
      <c r="T40" s="39">
        <f t="shared" si="10"/>
        <v>0.10237937899732966</v>
      </c>
    </row>
    <row r="41" spans="1:21" s="4" customFormat="1" ht="25.5" x14ac:dyDescent="0.25">
      <c r="A41" s="52">
        <v>38</v>
      </c>
      <c r="B41" s="7" t="s">
        <v>46</v>
      </c>
      <c r="C41" s="87" t="s">
        <v>92</v>
      </c>
      <c r="D41" s="7" t="s">
        <v>5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101">
        <v>222978075.63999999</v>
      </c>
      <c r="K41" s="38">
        <f t="shared" si="7"/>
        <v>0.99101367832012155</v>
      </c>
      <c r="L41" s="29">
        <v>0</v>
      </c>
      <c r="M41" s="70">
        <v>0</v>
      </c>
      <c r="N41" s="65">
        <f t="shared" si="8"/>
        <v>0</v>
      </c>
      <c r="O41" s="41">
        <v>16</v>
      </c>
      <c r="P41" s="54">
        <v>168502570.82999998</v>
      </c>
      <c r="Q41" s="65">
        <f t="shared" si="9"/>
        <v>0.74890032145689167</v>
      </c>
      <c r="R41" s="41">
        <f t="shared" si="4"/>
        <v>4</v>
      </c>
      <c r="S41" s="54">
        <f t="shared" si="5"/>
        <v>54475504.810000002</v>
      </c>
      <c r="T41" s="49">
        <f t="shared" si="10"/>
        <v>0.24430879427783372</v>
      </c>
    </row>
    <row r="42" spans="1:21" s="11" customFormat="1" ht="25.5" x14ac:dyDescent="0.25">
      <c r="A42" s="52">
        <v>39</v>
      </c>
      <c r="B42" s="50" t="s">
        <v>47</v>
      </c>
      <c r="C42" s="87" t="s">
        <v>92</v>
      </c>
      <c r="D42" s="7" t="s">
        <v>5</v>
      </c>
      <c r="E42" s="18" t="s">
        <v>104</v>
      </c>
      <c r="F42" s="51">
        <v>487587999</v>
      </c>
      <c r="G42" s="31">
        <v>42569</v>
      </c>
      <c r="H42" s="31">
        <v>42674</v>
      </c>
      <c r="I42" s="29">
        <v>75</v>
      </c>
      <c r="J42" s="101">
        <v>858353361.13999987</v>
      </c>
      <c r="K42" s="38">
        <f t="shared" si="7"/>
        <v>1.7604070709295696</v>
      </c>
      <c r="L42" s="29">
        <v>0</v>
      </c>
      <c r="M42" s="70">
        <v>0</v>
      </c>
      <c r="N42" s="65">
        <f t="shared" si="8"/>
        <v>0</v>
      </c>
      <c r="O42" s="41">
        <v>62</v>
      </c>
      <c r="P42" s="54">
        <v>710455602.59000015</v>
      </c>
      <c r="Q42" s="65">
        <f t="shared" si="9"/>
        <v>1.4570818068678515</v>
      </c>
      <c r="R42" s="41">
        <f t="shared" si="4"/>
        <v>13</v>
      </c>
      <c r="S42" s="54">
        <f t="shared" si="5"/>
        <v>147897758.54999971</v>
      </c>
      <c r="T42" s="49">
        <f t="shared" si="10"/>
        <v>0.17230404778001115</v>
      </c>
    </row>
    <row r="43" spans="1:21" s="11" customFormat="1" ht="25.5" x14ac:dyDescent="0.25">
      <c r="A43" s="19">
        <v>40</v>
      </c>
      <c r="B43" s="6" t="s">
        <v>48</v>
      </c>
      <c r="C43" s="88" t="s">
        <v>87</v>
      </c>
      <c r="D43" s="5" t="s">
        <v>1</v>
      </c>
      <c r="E43" s="19" t="s">
        <v>103</v>
      </c>
      <c r="F43" s="23">
        <v>839400000</v>
      </c>
      <c r="G43" s="15">
        <v>42580</v>
      </c>
      <c r="H43" s="15">
        <v>43830</v>
      </c>
      <c r="I43" s="26">
        <v>2</v>
      </c>
      <c r="J43" s="100">
        <v>27590911.380000003</v>
      </c>
      <c r="K43" s="37">
        <f t="shared" si="7"/>
        <v>3.2869801501072195E-2</v>
      </c>
      <c r="L43" s="26"/>
      <c r="M43" s="69"/>
      <c r="N43" s="45">
        <f t="shared" si="8"/>
        <v>0</v>
      </c>
      <c r="O43" s="40">
        <v>2</v>
      </c>
      <c r="P43" s="56">
        <v>27590911.380000003</v>
      </c>
      <c r="Q43" s="45">
        <f t="shared" si="9"/>
        <v>3.2869801501072195E-2</v>
      </c>
      <c r="R43" s="40">
        <f t="shared" si="4"/>
        <v>0</v>
      </c>
      <c r="S43" s="56">
        <f t="shared" si="5"/>
        <v>0</v>
      </c>
      <c r="T43" s="39">
        <f t="shared" si="10"/>
        <v>0</v>
      </c>
    </row>
    <row r="44" spans="1:21" s="4" customFormat="1" ht="38.25" x14ac:dyDescent="0.25">
      <c r="A44" s="19">
        <v>41</v>
      </c>
      <c r="B44" s="6" t="s">
        <v>49</v>
      </c>
      <c r="C44" s="88" t="s">
        <v>95</v>
      </c>
      <c r="D44" s="5" t="s">
        <v>1</v>
      </c>
      <c r="E44" s="19" t="s">
        <v>106</v>
      </c>
      <c r="F44" s="23">
        <v>503850000</v>
      </c>
      <c r="G44" s="15">
        <v>42585</v>
      </c>
      <c r="H44" s="15">
        <v>44865</v>
      </c>
      <c r="I44" s="26">
        <v>0</v>
      </c>
      <c r="J44" s="100">
        <v>0</v>
      </c>
      <c r="K44" s="37">
        <f t="shared" si="7"/>
        <v>0</v>
      </c>
      <c r="L44" s="26"/>
      <c r="M44" s="69"/>
      <c r="N44" s="45">
        <f t="shared" si="8"/>
        <v>0</v>
      </c>
      <c r="O44" s="40"/>
      <c r="P44" s="56"/>
      <c r="Q44" s="45">
        <f t="shared" si="9"/>
        <v>0</v>
      </c>
      <c r="R44" s="40"/>
      <c r="S44" s="56"/>
      <c r="T44" s="39" t="str">
        <f t="shared" si="10"/>
        <v/>
      </c>
    </row>
    <row r="45" spans="1:21" s="4" customFormat="1" ht="25.5" x14ac:dyDescent="0.25">
      <c r="A45" s="17">
        <v>42</v>
      </c>
      <c r="B45" s="6" t="s">
        <v>50</v>
      </c>
      <c r="C45" s="85" t="s">
        <v>87</v>
      </c>
      <c r="D45" s="5" t="s">
        <v>1</v>
      </c>
      <c r="E45" s="19" t="s">
        <v>103</v>
      </c>
      <c r="F45" s="72">
        <v>3898000000</v>
      </c>
      <c r="G45" s="15">
        <v>42605</v>
      </c>
      <c r="H45" s="15">
        <v>43830</v>
      </c>
      <c r="I45" s="24">
        <v>6</v>
      </c>
      <c r="J45" s="100">
        <v>460104105.01999998</v>
      </c>
      <c r="K45" s="37">
        <f t="shared" si="7"/>
        <v>0.11803594279630579</v>
      </c>
      <c r="L45" s="24">
        <v>1</v>
      </c>
      <c r="M45" s="91">
        <v>27765254.800000001</v>
      </c>
      <c r="N45" s="45">
        <f t="shared" si="8"/>
        <v>7.1229488968701897E-3</v>
      </c>
      <c r="O45" s="40">
        <v>3</v>
      </c>
      <c r="P45" s="71">
        <v>204091498.39000002</v>
      </c>
      <c r="Q45" s="45">
        <f t="shared" si="9"/>
        <v>5.2358003691636741E-2</v>
      </c>
      <c r="R45" s="40">
        <f t="shared" ref="R45" si="11">I45-L45-O45</f>
        <v>2</v>
      </c>
      <c r="S45" s="56">
        <f t="shared" ref="S45" si="12">J45-M45-P45</f>
        <v>228247351.82999995</v>
      </c>
      <c r="T45" s="39">
        <f t="shared" si="10"/>
        <v>0.49607762534541699</v>
      </c>
    </row>
    <row r="46" spans="1:21" s="11" customFormat="1" ht="12.75" x14ac:dyDescent="0.25">
      <c r="A46" s="52">
        <v>43</v>
      </c>
      <c r="B46" s="50" t="s">
        <v>51</v>
      </c>
      <c r="C46" s="87" t="s">
        <v>94</v>
      </c>
      <c r="D46" s="7" t="s">
        <v>5</v>
      </c>
      <c r="E46" s="18" t="s">
        <v>103</v>
      </c>
      <c r="F46" s="51">
        <v>130000000</v>
      </c>
      <c r="G46" s="31">
        <v>42613</v>
      </c>
      <c r="H46" s="31">
        <v>42767</v>
      </c>
      <c r="I46" s="29">
        <v>53</v>
      </c>
      <c r="J46" s="102">
        <v>188197293.72999996</v>
      </c>
      <c r="K46" s="38">
        <f t="shared" si="7"/>
        <v>1.447671490230769</v>
      </c>
      <c r="L46" s="29">
        <v>16</v>
      </c>
      <c r="M46" s="73">
        <v>61030741.159999996</v>
      </c>
      <c r="N46" s="65">
        <f t="shared" si="8"/>
        <v>0.46946723969230769</v>
      </c>
      <c r="O46" s="41">
        <v>21</v>
      </c>
      <c r="P46" s="54">
        <v>68774119.899999991</v>
      </c>
      <c r="Q46" s="65">
        <f t="shared" si="9"/>
        <v>0.52903169153846152</v>
      </c>
      <c r="R46" s="41">
        <f t="shared" ref="R46:R47" si="13">I46-L46-O46</f>
        <v>16</v>
      </c>
      <c r="S46" s="54">
        <f t="shared" ref="S46:S47" si="14">J46-M46-P46</f>
        <v>58392432.669999972</v>
      </c>
      <c r="T46" s="49">
        <f t="shared" si="10"/>
        <v>0.31027243544624794</v>
      </c>
    </row>
    <row r="47" spans="1:21" s="11" customFormat="1" ht="25.5" x14ac:dyDescent="0.25">
      <c r="A47" s="18">
        <v>44</v>
      </c>
      <c r="B47" s="7" t="s">
        <v>52</v>
      </c>
      <c r="C47" s="87" t="s">
        <v>94</v>
      </c>
      <c r="D47" s="7" t="s">
        <v>5</v>
      </c>
      <c r="E47" s="18" t="s">
        <v>103</v>
      </c>
      <c r="F47" s="22">
        <v>179000000</v>
      </c>
      <c r="G47" s="31">
        <v>42613</v>
      </c>
      <c r="H47" s="31">
        <v>42767</v>
      </c>
      <c r="I47" s="25">
        <v>218</v>
      </c>
      <c r="J47" s="102">
        <v>753762476.95000005</v>
      </c>
      <c r="K47" s="38">
        <f t="shared" si="7"/>
        <v>4.2109635583798886</v>
      </c>
      <c r="L47" s="25">
        <v>106</v>
      </c>
      <c r="M47" s="73">
        <v>382394876.85000002</v>
      </c>
      <c r="N47" s="65">
        <f t="shared" si="8"/>
        <v>2.1362842282122907</v>
      </c>
      <c r="O47" s="41">
        <v>44</v>
      </c>
      <c r="P47" s="54">
        <v>152633082.75000003</v>
      </c>
      <c r="Q47" s="65">
        <f t="shared" si="9"/>
        <v>0.85269878631284934</v>
      </c>
      <c r="R47" s="41">
        <f t="shared" si="13"/>
        <v>68</v>
      </c>
      <c r="S47" s="54">
        <f t="shared" si="14"/>
        <v>218734517.34999999</v>
      </c>
      <c r="T47" s="49">
        <f t="shared" si="10"/>
        <v>0.29019024432614399</v>
      </c>
    </row>
    <row r="48" spans="1:21" s="11" customFormat="1" ht="53.25" customHeight="1" x14ac:dyDescent="0.25">
      <c r="A48" s="17">
        <v>45</v>
      </c>
      <c r="B48" s="6" t="s">
        <v>53</v>
      </c>
      <c r="C48" s="85" t="s">
        <v>100</v>
      </c>
      <c r="D48" s="5" t="s">
        <v>1</v>
      </c>
      <c r="E48" s="19" t="s">
        <v>106</v>
      </c>
      <c r="F48" s="21">
        <v>95000000</v>
      </c>
      <c r="G48" s="15">
        <v>42608</v>
      </c>
      <c r="H48" s="15">
        <v>44865</v>
      </c>
      <c r="I48" s="24">
        <v>0</v>
      </c>
      <c r="J48" s="100">
        <v>0</v>
      </c>
      <c r="K48" s="37">
        <f t="shared" si="7"/>
        <v>0</v>
      </c>
      <c r="L48" s="24"/>
      <c r="M48" s="69"/>
      <c r="N48" s="45">
        <f t="shared" si="8"/>
        <v>0</v>
      </c>
      <c r="O48" s="40"/>
      <c r="P48" s="56"/>
      <c r="Q48" s="45">
        <f t="shared" si="9"/>
        <v>0</v>
      </c>
      <c r="R48" s="40"/>
      <c r="S48" s="56"/>
      <c r="T48" s="39" t="str">
        <f t="shared" si="10"/>
        <v/>
      </c>
    </row>
    <row r="49" spans="1:21" s="11" customFormat="1" ht="12.75" x14ac:dyDescent="0.25">
      <c r="A49" s="18">
        <v>46</v>
      </c>
      <c r="B49" s="7" t="s">
        <v>57</v>
      </c>
      <c r="C49" s="87" t="s">
        <v>96</v>
      </c>
      <c r="D49" s="7" t="s">
        <v>5</v>
      </c>
      <c r="E49" s="18" t="s">
        <v>103</v>
      </c>
      <c r="F49" s="22">
        <v>963955811</v>
      </c>
      <c r="G49" s="31">
        <v>42642</v>
      </c>
      <c r="H49" s="31">
        <v>42780</v>
      </c>
      <c r="I49" s="25">
        <v>184</v>
      </c>
      <c r="J49" s="101">
        <v>2165702818.3599997</v>
      </c>
      <c r="K49" s="38">
        <f t="shared" si="7"/>
        <v>2.2466826732579337</v>
      </c>
      <c r="L49" s="25">
        <v>5</v>
      </c>
      <c r="M49" s="70">
        <v>97923269.870000005</v>
      </c>
      <c r="N49" s="65">
        <f t="shared" si="8"/>
        <v>0.10158481203450104</v>
      </c>
      <c r="O49" s="41">
        <v>159</v>
      </c>
      <c r="P49" s="54">
        <v>1935212016.9899993</v>
      </c>
      <c r="Q49" s="65">
        <f t="shared" si="9"/>
        <v>2.0075733710059032</v>
      </c>
      <c r="R49" s="41">
        <f t="shared" ref="R49:R52" si="15">I49-L49-O49</f>
        <v>20</v>
      </c>
      <c r="S49" s="54">
        <f t="shared" ref="S49:S52" si="16">J49-M49-P49</f>
        <v>132567531.50000048</v>
      </c>
      <c r="T49" s="49">
        <f t="shared" si="10"/>
        <v>6.1212244993238997E-2</v>
      </c>
    </row>
    <row r="50" spans="1:21" s="4" customFormat="1" ht="25.5" x14ac:dyDescent="0.25">
      <c r="A50" s="18">
        <v>47</v>
      </c>
      <c r="B50" s="7" t="s">
        <v>56</v>
      </c>
      <c r="C50" s="87" t="s">
        <v>96</v>
      </c>
      <c r="D50" s="7" t="s">
        <v>5</v>
      </c>
      <c r="E50" s="18" t="s">
        <v>103</v>
      </c>
      <c r="F50" s="22">
        <v>2249230237</v>
      </c>
      <c r="G50" s="31">
        <v>42642</v>
      </c>
      <c r="H50" s="31">
        <v>42780</v>
      </c>
      <c r="I50" s="25">
        <v>661</v>
      </c>
      <c r="J50" s="101">
        <v>7306100336.8500023</v>
      </c>
      <c r="K50" s="38">
        <f t="shared" si="7"/>
        <v>3.2482669922643415</v>
      </c>
      <c r="L50" s="25">
        <v>224</v>
      </c>
      <c r="M50" s="70">
        <v>2716808879.1500001</v>
      </c>
      <c r="N50" s="65">
        <f t="shared" si="8"/>
        <v>1.2078838504206006</v>
      </c>
      <c r="O50" s="41">
        <v>417</v>
      </c>
      <c r="P50" s="54">
        <v>4416820562.4400015</v>
      </c>
      <c r="Q50" s="65">
        <f t="shared" si="9"/>
        <v>1.9637031771060978</v>
      </c>
      <c r="R50" s="41">
        <f t="shared" si="15"/>
        <v>20</v>
      </c>
      <c r="S50" s="54">
        <f t="shared" si="16"/>
        <v>172470895.26000118</v>
      </c>
      <c r="T50" s="49">
        <f t="shared" si="10"/>
        <v>2.3606423031190038E-2</v>
      </c>
    </row>
    <row r="51" spans="1:21" s="4" customFormat="1" ht="38.25" x14ac:dyDescent="0.25">
      <c r="A51" s="17">
        <v>48</v>
      </c>
      <c r="B51" s="6" t="s">
        <v>55</v>
      </c>
      <c r="C51" s="85" t="s">
        <v>95</v>
      </c>
      <c r="D51" s="6" t="s">
        <v>1</v>
      </c>
      <c r="E51" s="17" t="s">
        <v>103</v>
      </c>
      <c r="F51" s="21">
        <v>1146035000</v>
      </c>
      <c r="G51" s="15">
        <v>42615</v>
      </c>
      <c r="H51" s="15">
        <v>44865</v>
      </c>
      <c r="I51" s="24">
        <v>6</v>
      </c>
      <c r="J51" s="103">
        <v>320338993.80000001</v>
      </c>
      <c r="K51" s="37">
        <f t="shared" si="7"/>
        <v>0.27951938099621743</v>
      </c>
      <c r="L51" s="24">
        <v>4</v>
      </c>
      <c r="M51" s="91">
        <v>204947252.29999998</v>
      </c>
      <c r="N51" s="45">
        <f t="shared" si="8"/>
        <v>0.17883158219426107</v>
      </c>
      <c r="O51" s="40">
        <v>2</v>
      </c>
      <c r="P51" s="71">
        <v>115391741.5</v>
      </c>
      <c r="Q51" s="45">
        <f t="shared" si="9"/>
        <v>0.10068779880195632</v>
      </c>
      <c r="R51" s="40">
        <f t="shared" si="15"/>
        <v>0</v>
      </c>
      <c r="S51" s="56">
        <f t="shared" si="16"/>
        <v>0</v>
      </c>
      <c r="T51" s="39">
        <f t="shared" si="10"/>
        <v>0</v>
      </c>
    </row>
    <row r="52" spans="1:21" s="4" customFormat="1" ht="38.25" x14ac:dyDescent="0.25">
      <c r="A52" s="18">
        <v>49</v>
      </c>
      <c r="B52" s="7" t="s">
        <v>54</v>
      </c>
      <c r="C52" s="87" t="s">
        <v>92</v>
      </c>
      <c r="D52" s="7" t="s">
        <v>5</v>
      </c>
      <c r="E52" s="18" t="s">
        <v>103</v>
      </c>
      <c r="F52" s="22">
        <v>1300000000</v>
      </c>
      <c r="G52" s="31">
        <v>42625</v>
      </c>
      <c r="H52" s="31">
        <v>42943</v>
      </c>
      <c r="I52" s="25">
        <v>29</v>
      </c>
      <c r="J52" s="101">
        <v>1090550169.6300001</v>
      </c>
      <c r="K52" s="38">
        <f t="shared" si="7"/>
        <v>0.8388847458692309</v>
      </c>
      <c r="L52" s="25">
        <v>25</v>
      </c>
      <c r="M52" s="70">
        <v>955346770.43000019</v>
      </c>
      <c r="N52" s="65">
        <f t="shared" si="8"/>
        <v>0.73488213110000011</v>
      </c>
      <c r="O52" s="41">
        <v>2</v>
      </c>
      <c r="P52" s="54">
        <v>69607623.640000001</v>
      </c>
      <c r="Q52" s="65">
        <f t="shared" si="9"/>
        <v>5.354432587692308E-2</v>
      </c>
      <c r="R52" s="41">
        <f t="shared" si="15"/>
        <v>2</v>
      </c>
      <c r="S52" s="54">
        <f t="shared" si="16"/>
        <v>65595775.559999928</v>
      </c>
      <c r="T52" s="49">
        <f t="shared" si="10"/>
        <v>6.0149250705499542E-2</v>
      </c>
    </row>
    <row r="53" spans="1:21" s="4" customFormat="1" ht="25.5" x14ac:dyDescent="0.25">
      <c r="A53" s="19">
        <v>50</v>
      </c>
      <c r="B53" s="6" t="s">
        <v>58</v>
      </c>
      <c r="C53" s="88" t="s">
        <v>98</v>
      </c>
      <c r="D53" s="5" t="s">
        <v>1</v>
      </c>
      <c r="E53" s="19" t="s">
        <v>103</v>
      </c>
      <c r="F53" s="23">
        <v>5912241050</v>
      </c>
      <c r="G53" s="15">
        <v>42628</v>
      </c>
      <c r="H53" s="15">
        <v>43830</v>
      </c>
      <c r="I53" s="26">
        <v>49</v>
      </c>
      <c r="J53" s="103">
        <v>2079668295.9199996</v>
      </c>
      <c r="K53" s="37">
        <f t="shared" si="7"/>
        <v>0.35175634388587718</v>
      </c>
      <c r="L53" s="26">
        <v>26</v>
      </c>
      <c r="M53" s="92">
        <v>1054991478.5700002</v>
      </c>
      <c r="N53" s="45">
        <f t="shared" si="8"/>
        <v>0.17844189194045126</v>
      </c>
      <c r="O53" s="40">
        <v>17</v>
      </c>
      <c r="P53" s="71">
        <v>760588063.75999999</v>
      </c>
      <c r="Q53" s="45">
        <f t="shared" si="9"/>
        <v>0.1286463216448186</v>
      </c>
      <c r="R53" s="40">
        <f t="shared" ref="R53" si="17">I53-L53-O53</f>
        <v>6</v>
      </c>
      <c r="S53" s="56">
        <f t="shared" ref="S53" si="18">J53-M53-P53</f>
        <v>264088753.58999944</v>
      </c>
      <c r="T53" s="39">
        <f t="shared" si="10"/>
        <v>0.12698599777094374</v>
      </c>
    </row>
    <row r="54" spans="1:21" s="4" customFormat="1" ht="25.5" x14ac:dyDescent="0.25">
      <c r="A54" s="19">
        <v>51</v>
      </c>
      <c r="B54" s="6" t="s">
        <v>59</v>
      </c>
      <c r="C54" s="88" t="s">
        <v>98</v>
      </c>
      <c r="D54" s="5" t="s">
        <v>1</v>
      </c>
      <c r="E54" s="19" t="s">
        <v>103</v>
      </c>
      <c r="F54" s="23">
        <v>2533000000</v>
      </c>
      <c r="G54" s="15">
        <v>42628</v>
      </c>
      <c r="H54" s="15">
        <v>43769</v>
      </c>
      <c r="I54" s="26">
        <v>22</v>
      </c>
      <c r="J54" s="100">
        <v>950002653.05999994</v>
      </c>
      <c r="K54" s="37">
        <f t="shared" si="7"/>
        <v>0.37505039599684165</v>
      </c>
      <c r="L54" s="26">
        <v>9</v>
      </c>
      <c r="M54" s="74">
        <v>469196495.97999996</v>
      </c>
      <c r="N54" s="45">
        <f t="shared" si="8"/>
        <v>0.18523351598105012</v>
      </c>
      <c r="O54" s="40">
        <v>13</v>
      </c>
      <c r="P54" s="56">
        <v>480806157.07999998</v>
      </c>
      <c r="Q54" s="45">
        <f t="shared" si="9"/>
        <v>0.18981688001579156</v>
      </c>
      <c r="R54" s="40">
        <f t="shared" ref="R54" si="19">I54-L54-O54</f>
        <v>0</v>
      </c>
      <c r="S54" s="56">
        <f t="shared" ref="S54" si="20">J54-M54-P54</f>
        <v>0</v>
      </c>
      <c r="T54" s="39">
        <f t="shared" si="10"/>
        <v>0</v>
      </c>
    </row>
    <row r="55" spans="1:21" s="4" customFormat="1" ht="25.5" x14ac:dyDescent="0.25">
      <c r="A55" s="52">
        <v>52</v>
      </c>
      <c r="B55" s="7" t="s">
        <v>60</v>
      </c>
      <c r="C55" s="89" t="s">
        <v>95</v>
      </c>
      <c r="D55" s="7" t="s">
        <v>5</v>
      </c>
      <c r="E55" s="18" t="s">
        <v>103</v>
      </c>
      <c r="F55" s="51">
        <v>3101850104</v>
      </c>
      <c r="G55" s="31">
        <v>42674</v>
      </c>
      <c r="H55" s="31">
        <v>42822</v>
      </c>
      <c r="I55" s="29">
        <v>88</v>
      </c>
      <c r="J55" s="101">
        <v>5713631197.7200003</v>
      </c>
      <c r="K55" s="38">
        <f t="shared" si="7"/>
        <v>1.8420075136293563</v>
      </c>
      <c r="L55" s="29">
        <v>26</v>
      </c>
      <c r="M55" s="75">
        <v>1774662837.4199998</v>
      </c>
      <c r="N55" s="65">
        <f t="shared" si="8"/>
        <v>0.57213043116799167</v>
      </c>
      <c r="O55" s="41">
        <v>57</v>
      </c>
      <c r="P55" s="54">
        <v>3635645891.1699991</v>
      </c>
      <c r="Q55" s="65">
        <f t="shared" si="9"/>
        <v>1.17208948507268</v>
      </c>
      <c r="R55" s="41">
        <f t="shared" ref="R55:R56" si="21">I55-L55-O55</f>
        <v>5</v>
      </c>
      <c r="S55" s="54">
        <f t="shared" ref="S55:S56" si="22">J55-M55-P55</f>
        <v>303322469.13000107</v>
      </c>
      <c r="T55" s="49">
        <f t="shared" si="10"/>
        <v>5.3087512762643937E-2</v>
      </c>
    </row>
    <row r="56" spans="1:21" s="11" customFormat="1" ht="25.5" x14ac:dyDescent="0.25">
      <c r="A56" s="19">
        <v>53</v>
      </c>
      <c r="B56" s="6" t="s">
        <v>61</v>
      </c>
      <c r="C56" s="88" t="s">
        <v>100</v>
      </c>
      <c r="D56" s="5" t="s">
        <v>1</v>
      </c>
      <c r="E56" s="19" t="s">
        <v>103</v>
      </c>
      <c r="F56" s="23">
        <v>1615000000</v>
      </c>
      <c r="G56" s="15">
        <v>42642</v>
      </c>
      <c r="H56" s="15">
        <v>43830</v>
      </c>
      <c r="I56" s="26">
        <v>113</v>
      </c>
      <c r="J56" s="103">
        <v>293906711.81999993</v>
      </c>
      <c r="K56" s="37">
        <f t="shared" si="7"/>
        <v>0.18198558007430338</v>
      </c>
      <c r="L56" s="26">
        <v>109</v>
      </c>
      <c r="M56" s="92">
        <v>289764318.29999995</v>
      </c>
      <c r="N56" s="45">
        <f t="shared" si="8"/>
        <v>0.17942063052631577</v>
      </c>
      <c r="O56" s="40"/>
      <c r="P56" s="56"/>
      <c r="Q56" s="45">
        <f t="shared" si="9"/>
        <v>0</v>
      </c>
      <c r="R56" s="40">
        <f t="shared" si="21"/>
        <v>4</v>
      </c>
      <c r="S56" s="56">
        <f t="shared" si="22"/>
        <v>4142393.5199999809</v>
      </c>
      <c r="T56" s="39">
        <f t="shared" si="10"/>
        <v>1.4094246076751546E-2</v>
      </c>
    </row>
    <row r="57" spans="1:21" s="11" customFormat="1" ht="25.5" x14ac:dyDescent="0.25">
      <c r="A57" s="17">
        <v>54</v>
      </c>
      <c r="B57" s="6" t="s">
        <v>62</v>
      </c>
      <c r="C57" s="85" t="s">
        <v>90</v>
      </c>
      <c r="D57" s="5" t="s">
        <v>1</v>
      </c>
      <c r="E57" s="19" t="s">
        <v>104</v>
      </c>
      <c r="F57" s="21">
        <v>1575000000</v>
      </c>
      <c r="G57" s="15">
        <v>42674</v>
      </c>
      <c r="H57" s="15">
        <v>42860</v>
      </c>
      <c r="I57" s="24">
        <v>11</v>
      </c>
      <c r="J57" s="100">
        <v>2200222745.3299999</v>
      </c>
      <c r="K57" s="37">
        <f t="shared" si="7"/>
        <v>1.396966822431746</v>
      </c>
      <c r="L57" s="24">
        <v>0</v>
      </c>
      <c r="M57" s="74">
        <v>0</v>
      </c>
      <c r="N57" s="45">
        <f t="shared" si="8"/>
        <v>0</v>
      </c>
      <c r="O57" s="40">
        <v>10</v>
      </c>
      <c r="P57" s="56">
        <v>1613023724.0299997</v>
      </c>
      <c r="Q57" s="45">
        <f t="shared" si="9"/>
        <v>1.0241420470031743</v>
      </c>
      <c r="R57" s="40">
        <f t="shared" ref="R57:S58" si="23">I57-L57-O57</f>
        <v>1</v>
      </c>
      <c r="S57" s="56">
        <f t="shared" si="23"/>
        <v>587199021.30000019</v>
      </c>
      <c r="T57" s="39">
        <f t="shared" si="10"/>
        <v>0.26688162484745576</v>
      </c>
    </row>
    <row r="58" spans="1:21" s="11" customFormat="1" ht="25.5" x14ac:dyDescent="0.25">
      <c r="A58" s="17">
        <v>55</v>
      </c>
      <c r="B58" s="6" t="s">
        <v>63</v>
      </c>
      <c r="C58" s="85" t="s">
        <v>100</v>
      </c>
      <c r="D58" s="5" t="s">
        <v>1</v>
      </c>
      <c r="E58" s="19" t="s">
        <v>103</v>
      </c>
      <c r="F58" s="21">
        <v>427500000</v>
      </c>
      <c r="G58" s="15">
        <v>42662</v>
      </c>
      <c r="H58" s="15">
        <v>44865</v>
      </c>
      <c r="I58" s="24">
        <v>17</v>
      </c>
      <c r="J58" s="100">
        <v>62053669.170000002</v>
      </c>
      <c r="K58" s="37">
        <f t="shared" si="7"/>
        <v>0.14515478168421053</v>
      </c>
      <c r="L58" s="24">
        <v>16</v>
      </c>
      <c r="M58" s="74">
        <v>57802191.170000009</v>
      </c>
      <c r="N58" s="45">
        <f t="shared" si="8"/>
        <v>0.13520980390643278</v>
      </c>
      <c r="O58" s="40">
        <v>1</v>
      </c>
      <c r="P58" s="56">
        <v>4251478</v>
      </c>
      <c r="Q58" s="45">
        <f t="shared" si="9"/>
        <v>9.9449777777777786E-3</v>
      </c>
      <c r="R58" s="40">
        <f t="shared" si="23"/>
        <v>0</v>
      </c>
      <c r="S58" s="56">
        <f t="shared" si="23"/>
        <v>-7.4505805969238281E-9</v>
      </c>
      <c r="T58" s="39">
        <f t="shared" si="10"/>
        <v>-1.2006672122018258E-16</v>
      </c>
    </row>
    <row r="59" spans="1:21" s="11" customFormat="1" ht="38.25" x14ac:dyDescent="0.25">
      <c r="A59" s="18">
        <v>56</v>
      </c>
      <c r="B59" s="7" t="s">
        <v>64</v>
      </c>
      <c r="C59" s="87" t="s">
        <v>96</v>
      </c>
      <c r="D59" s="7" t="s">
        <v>5</v>
      </c>
      <c r="E59" s="18" t="s">
        <v>103</v>
      </c>
      <c r="F59" s="22">
        <v>151200000</v>
      </c>
      <c r="G59" s="31">
        <v>42692</v>
      </c>
      <c r="H59" s="31">
        <v>42843</v>
      </c>
      <c r="I59" s="25">
        <v>39</v>
      </c>
      <c r="J59" s="101">
        <v>300058686.15000004</v>
      </c>
      <c r="K59" s="38">
        <f t="shared" si="7"/>
        <v>1.9845151200396827</v>
      </c>
      <c r="L59" s="25">
        <v>2</v>
      </c>
      <c r="M59" s="75">
        <v>7051631.4500000002</v>
      </c>
      <c r="N59" s="65">
        <f t="shared" si="8"/>
        <v>4.6637774140211641E-2</v>
      </c>
      <c r="O59" s="41">
        <v>25</v>
      </c>
      <c r="P59" s="54">
        <v>201214665.54000002</v>
      </c>
      <c r="Q59" s="65">
        <f t="shared" si="9"/>
        <v>1.3307848250000001</v>
      </c>
      <c r="R59" s="41">
        <f t="shared" ref="R59:R61" si="24">I59-L59-O59</f>
        <v>12</v>
      </c>
      <c r="S59" s="54">
        <f t="shared" ref="S59:S61" si="25">J59-M59-P59</f>
        <v>91792389.160000026</v>
      </c>
      <c r="T59" s="49">
        <f t="shared" si="10"/>
        <v>0.30591478732967858</v>
      </c>
    </row>
    <row r="60" spans="1:21" s="11" customFormat="1" ht="38.25" x14ac:dyDescent="0.25">
      <c r="A60" s="18">
        <v>57</v>
      </c>
      <c r="B60" s="7" t="s">
        <v>65</v>
      </c>
      <c r="C60" s="87" t="s">
        <v>96</v>
      </c>
      <c r="D60" s="7" t="s">
        <v>5</v>
      </c>
      <c r="E60" s="18" t="s">
        <v>103</v>
      </c>
      <c r="F60" s="22">
        <v>352800000</v>
      </c>
      <c r="G60" s="31">
        <v>42692</v>
      </c>
      <c r="H60" s="31">
        <v>42843</v>
      </c>
      <c r="I60" s="25">
        <v>147</v>
      </c>
      <c r="J60" s="101">
        <v>1298269729.1099999</v>
      </c>
      <c r="K60" s="38">
        <f t="shared" si="7"/>
        <v>3.6799028602891153</v>
      </c>
      <c r="L60" s="25">
        <v>68</v>
      </c>
      <c r="M60" s="75">
        <v>592452603.19999993</v>
      </c>
      <c r="N60" s="65">
        <f t="shared" si="8"/>
        <v>1.679287424036281</v>
      </c>
      <c r="O60" s="41">
        <v>67</v>
      </c>
      <c r="P60" s="54">
        <v>539677002.53999996</v>
      </c>
      <c r="Q60" s="65">
        <f t="shared" si="9"/>
        <v>1.5296967192176869</v>
      </c>
      <c r="R60" s="41">
        <f t="shared" si="24"/>
        <v>12</v>
      </c>
      <c r="S60" s="54">
        <f t="shared" si="25"/>
        <v>166140123.37</v>
      </c>
      <c r="T60" s="49">
        <f t="shared" si="10"/>
        <v>0.12797042066435124</v>
      </c>
      <c r="U60" s="84"/>
    </row>
    <row r="61" spans="1:21" s="4" customFormat="1" ht="38.25" x14ac:dyDescent="0.25">
      <c r="A61" s="17">
        <v>58</v>
      </c>
      <c r="B61" s="6" t="s">
        <v>67</v>
      </c>
      <c r="C61" s="85" t="s">
        <v>96</v>
      </c>
      <c r="D61" s="6" t="s">
        <v>1</v>
      </c>
      <c r="E61" s="17" t="s">
        <v>103</v>
      </c>
      <c r="F61" s="21">
        <v>535000000</v>
      </c>
      <c r="G61" s="15">
        <v>42684</v>
      </c>
      <c r="H61" s="15">
        <v>44865</v>
      </c>
      <c r="I61" s="24">
        <v>36</v>
      </c>
      <c r="J61" s="100">
        <v>824770198.4799999</v>
      </c>
      <c r="K61" s="37">
        <f t="shared" si="7"/>
        <v>1.5416265392149531</v>
      </c>
      <c r="L61" s="24">
        <v>31</v>
      </c>
      <c r="M61" s="92">
        <v>688807060.27999997</v>
      </c>
      <c r="N61" s="45">
        <f t="shared" si="8"/>
        <v>1.2874898322990653</v>
      </c>
      <c r="O61" s="40">
        <v>4</v>
      </c>
      <c r="P61" s="71">
        <v>90020035.549999997</v>
      </c>
      <c r="Q61" s="45">
        <f t="shared" si="9"/>
        <v>0.16826174869158878</v>
      </c>
      <c r="R61" s="40">
        <f t="shared" si="24"/>
        <v>1</v>
      </c>
      <c r="S61" s="56">
        <f t="shared" si="25"/>
        <v>45943102.649999931</v>
      </c>
      <c r="T61" s="39">
        <f t="shared" si="10"/>
        <v>5.5704125506317044E-2</v>
      </c>
    </row>
    <row r="62" spans="1:21" s="4" customFormat="1" ht="38.25" x14ac:dyDescent="0.25">
      <c r="A62" s="19">
        <v>59</v>
      </c>
      <c r="B62" s="6" t="s">
        <v>68</v>
      </c>
      <c r="C62" s="85" t="s">
        <v>96</v>
      </c>
      <c r="D62" s="5" t="s">
        <v>1</v>
      </c>
      <c r="E62" s="17" t="s">
        <v>103</v>
      </c>
      <c r="F62" s="21">
        <v>337393700</v>
      </c>
      <c r="G62" s="15">
        <v>42684</v>
      </c>
      <c r="H62" s="15">
        <v>44865</v>
      </c>
      <c r="I62" s="26">
        <v>9</v>
      </c>
      <c r="J62" s="100">
        <v>127725315.56999998</v>
      </c>
      <c r="K62" s="37">
        <f t="shared" si="7"/>
        <v>0.37856461329894414</v>
      </c>
      <c r="L62" s="26">
        <v>2</v>
      </c>
      <c r="M62" s="74">
        <v>40091865.329999998</v>
      </c>
      <c r="N62" s="45">
        <f t="shared" si="8"/>
        <v>0.11882813855149044</v>
      </c>
      <c r="O62" s="40">
        <v>5</v>
      </c>
      <c r="P62" s="56">
        <v>80921363.189999998</v>
      </c>
      <c r="Q62" s="45">
        <f t="shared" si="9"/>
        <v>0.23984254356260948</v>
      </c>
      <c r="R62" s="40">
        <f t="shared" ref="R62:R63" si="26">I62-L62-O62</f>
        <v>2</v>
      </c>
      <c r="S62" s="56">
        <f t="shared" ref="S62:S63" si="27">J62-M62-P62</f>
        <v>6712087.0499999821</v>
      </c>
      <c r="T62" s="39">
        <f t="shared" si="10"/>
        <v>5.2550952957492729E-2</v>
      </c>
    </row>
    <row r="63" spans="1:21" s="4" customFormat="1" ht="25.5" x14ac:dyDescent="0.25">
      <c r="A63" s="19">
        <v>60</v>
      </c>
      <c r="B63" s="6" t="s">
        <v>79</v>
      </c>
      <c r="C63" s="85" t="s">
        <v>92</v>
      </c>
      <c r="D63" s="5" t="s">
        <v>1</v>
      </c>
      <c r="E63" s="17" t="s">
        <v>103</v>
      </c>
      <c r="F63" s="21">
        <v>1202620000</v>
      </c>
      <c r="G63" s="15">
        <v>42703</v>
      </c>
      <c r="H63" s="15">
        <v>44865</v>
      </c>
      <c r="I63" s="26">
        <v>23</v>
      </c>
      <c r="J63" s="103">
        <v>431838263.4600001</v>
      </c>
      <c r="K63" s="37">
        <f t="shared" si="7"/>
        <v>0.35908122554090244</v>
      </c>
      <c r="L63" s="26">
        <v>16</v>
      </c>
      <c r="M63" s="92">
        <v>251500765.07999998</v>
      </c>
      <c r="N63" s="45">
        <f t="shared" si="8"/>
        <v>0.20912737612878546</v>
      </c>
      <c r="O63" s="40">
        <v>4</v>
      </c>
      <c r="P63" s="71">
        <v>116828295.58000001</v>
      </c>
      <c r="Q63" s="45">
        <f t="shared" si="9"/>
        <v>9.7144813473915292E-2</v>
      </c>
      <c r="R63" s="40">
        <f t="shared" si="26"/>
        <v>3</v>
      </c>
      <c r="S63" s="56">
        <f t="shared" si="27"/>
        <v>63509202.800000101</v>
      </c>
      <c r="T63" s="39">
        <f t="shared" si="10"/>
        <v>0.14706710399200829</v>
      </c>
    </row>
    <row r="64" spans="1:21" s="4" customFormat="1" ht="25.5" x14ac:dyDescent="0.25">
      <c r="A64" s="19">
        <v>61</v>
      </c>
      <c r="B64" s="6" t="s">
        <v>80</v>
      </c>
      <c r="C64" s="85" t="s">
        <v>92</v>
      </c>
      <c r="D64" s="5" t="s">
        <v>1</v>
      </c>
      <c r="E64" s="17" t="s">
        <v>103</v>
      </c>
      <c r="F64" s="21">
        <v>1039855000</v>
      </c>
      <c r="G64" s="15">
        <v>42703</v>
      </c>
      <c r="H64" s="15">
        <v>44865</v>
      </c>
      <c r="I64" s="26">
        <v>8</v>
      </c>
      <c r="J64" s="100">
        <v>120023165.7</v>
      </c>
      <c r="K64" s="37">
        <f t="shared" si="7"/>
        <v>0.11542298272355281</v>
      </c>
      <c r="L64" s="26">
        <v>8</v>
      </c>
      <c r="M64" s="74">
        <v>120023165.7</v>
      </c>
      <c r="N64" s="45">
        <f t="shared" si="8"/>
        <v>0.11542298272355281</v>
      </c>
      <c r="O64" s="40"/>
      <c r="P64" s="56"/>
      <c r="Q64" s="45">
        <f t="shared" si="9"/>
        <v>0</v>
      </c>
      <c r="R64" s="40">
        <f t="shared" ref="R64" si="28">I64-L64-O64</f>
        <v>0</v>
      </c>
      <c r="S64" s="56">
        <f t="shared" ref="S64" si="29">J64-M64-P64</f>
        <v>0</v>
      </c>
      <c r="T64" s="39">
        <f t="shared" si="10"/>
        <v>0</v>
      </c>
    </row>
    <row r="65" spans="1:22" s="4" customFormat="1" ht="25.5" x14ac:dyDescent="0.25">
      <c r="A65" s="19">
        <v>62</v>
      </c>
      <c r="B65" s="6" t="s">
        <v>81</v>
      </c>
      <c r="C65" s="88" t="s">
        <v>100</v>
      </c>
      <c r="D65" s="5" t="s">
        <v>1</v>
      </c>
      <c r="E65" s="17" t="s">
        <v>103</v>
      </c>
      <c r="F65" s="21">
        <v>1900000000</v>
      </c>
      <c r="G65" s="15">
        <v>42703</v>
      </c>
      <c r="H65" s="15">
        <v>44865</v>
      </c>
      <c r="I65" s="26">
        <v>49</v>
      </c>
      <c r="J65" s="103">
        <v>103748874.69999999</v>
      </c>
      <c r="K65" s="37">
        <f t="shared" si="7"/>
        <v>5.4604670894736834E-2</v>
      </c>
      <c r="L65" s="26">
        <v>46</v>
      </c>
      <c r="M65" s="92">
        <v>96853492.949999988</v>
      </c>
      <c r="N65" s="45">
        <f t="shared" si="8"/>
        <v>5.0975522605263154E-2</v>
      </c>
      <c r="O65" s="40"/>
      <c r="P65" s="56"/>
      <c r="Q65" s="45">
        <f t="shared" si="9"/>
        <v>0</v>
      </c>
      <c r="R65" s="40">
        <f t="shared" ref="R65" si="30">I65-L65-O65</f>
        <v>3</v>
      </c>
      <c r="S65" s="56">
        <f t="shared" ref="S65" si="31">J65-M65-P65</f>
        <v>6895381.75</v>
      </c>
      <c r="T65" s="39">
        <f t="shared" si="10"/>
        <v>6.6462231710355132E-2</v>
      </c>
    </row>
    <row r="66" spans="1:22" s="4" customFormat="1" ht="25.5" x14ac:dyDescent="0.25">
      <c r="A66" s="19">
        <v>63</v>
      </c>
      <c r="B66" s="6" t="s">
        <v>84</v>
      </c>
      <c r="C66" s="85" t="s">
        <v>94</v>
      </c>
      <c r="D66" s="5" t="s">
        <v>1</v>
      </c>
      <c r="E66" s="17" t="s">
        <v>103</v>
      </c>
      <c r="F66" s="21">
        <v>66455000</v>
      </c>
      <c r="G66" s="15">
        <v>42720</v>
      </c>
      <c r="H66" s="15">
        <v>44865</v>
      </c>
      <c r="I66" s="26">
        <v>19</v>
      </c>
      <c r="J66" s="103">
        <v>67112189.409999996</v>
      </c>
      <c r="K66" s="37">
        <f t="shared" si="7"/>
        <v>1.009889239485366</v>
      </c>
      <c r="L66" s="26">
        <v>18</v>
      </c>
      <c r="M66" s="92">
        <v>64412589.409999996</v>
      </c>
      <c r="N66" s="45">
        <f t="shared" si="8"/>
        <v>0.96926626153035889</v>
      </c>
      <c r="O66" s="40"/>
      <c r="P66" s="56"/>
      <c r="Q66" s="45">
        <f t="shared" si="9"/>
        <v>0</v>
      </c>
      <c r="R66" s="40">
        <f t="shared" ref="R66:R73" si="32">I66-L66-O66</f>
        <v>1</v>
      </c>
      <c r="S66" s="56">
        <f t="shared" ref="S66:S73" si="33">J66-M66-P66</f>
        <v>2699600</v>
      </c>
      <c r="T66" s="39">
        <f t="shared" si="10"/>
        <v>4.0225181501793598E-2</v>
      </c>
    </row>
    <row r="67" spans="1:22" s="4" customFormat="1" ht="25.5" x14ac:dyDescent="0.25">
      <c r="A67" s="19">
        <v>64</v>
      </c>
      <c r="B67" s="6" t="s">
        <v>82</v>
      </c>
      <c r="C67" s="85" t="s">
        <v>94</v>
      </c>
      <c r="D67" s="5" t="s">
        <v>1</v>
      </c>
      <c r="E67" s="17" t="s">
        <v>103</v>
      </c>
      <c r="F67" s="21">
        <v>33000000</v>
      </c>
      <c r="G67" s="15">
        <v>42720</v>
      </c>
      <c r="H67" s="15">
        <v>44865</v>
      </c>
      <c r="I67" s="26">
        <v>2</v>
      </c>
      <c r="J67" s="100">
        <v>1885623</v>
      </c>
      <c r="K67" s="37">
        <f t="shared" si="7"/>
        <v>5.7140090909090911E-2</v>
      </c>
      <c r="L67" s="26">
        <v>2</v>
      </c>
      <c r="M67" s="74">
        <v>1885623</v>
      </c>
      <c r="N67" s="45">
        <f t="shared" si="8"/>
        <v>5.7140090909090911E-2</v>
      </c>
      <c r="O67" s="40"/>
      <c r="P67" s="56"/>
      <c r="Q67" s="45">
        <f t="shared" si="9"/>
        <v>0</v>
      </c>
      <c r="R67" s="40">
        <f t="shared" si="32"/>
        <v>0</v>
      </c>
      <c r="S67" s="56">
        <f t="shared" si="33"/>
        <v>0</v>
      </c>
      <c r="T67" s="39">
        <f t="shared" si="10"/>
        <v>0</v>
      </c>
    </row>
    <row r="68" spans="1:22" s="4" customFormat="1" ht="25.5" x14ac:dyDescent="0.25">
      <c r="A68" s="19">
        <v>65</v>
      </c>
      <c r="B68" s="6" t="s">
        <v>83</v>
      </c>
      <c r="C68" s="88" t="s">
        <v>100</v>
      </c>
      <c r="D68" s="5" t="s">
        <v>1</v>
      </c>
      <c r="E68" s="17" t="s">
        <v>103</v>
      </c>
      <c r="F68" s="21">
        <v>950000000</v>
      </c>
      <c r="G68" s="15">
        <v>42720</v>
      </c>
      <c r="H68" s="15">
        <v>44865</v>
      </c>
      <c r="I68" s="26">
        <v>13</v>
      </c>
      <c r="J68" s="103">
        <v>24067857.350000001</v>
      </c>
      <c r="K68" s="37">
        <f t="shared" si="7"/>
        <v>2.5334586684210528E-2</v>
      </c>
      <c r="L68" s="26">
        <v>11</v>
      </c>
      <c r="M68" s="92">
        <v>18909206.920000002</v>
      </c>
      <c r="N68" s="45">
        <f t="shared" si="8"/>
        <v>1.9904428336842108E-2</v>
      </c>
      <c r="O68" s="40"/>
      <c r="P68" s="56"/>
      <c r="Q68" s="45">
        <f t="shared" si="9"/>
        <v>0</v>
      </c>
      <c r="R68" s="40">
        <f t="shared" si="32"/>
        <v>2</v>
      </c>
      <c r="S68" s="56">
        <f t="shared" si="33"/>
        <v>5158650.43</v>
      </c>
      <c r="T68" s="39">
        <f t="shared" si="10"/>
        <v>0.21433775159050455</v>
      </c>
    </row>
    <row r="69" spans="1:22" s="4" customFormat="1" ht="25.5" x14ac:dyDescent="0.25">
      <c r="A69" s="19">
        <v>66</v>
      </c>
      <c r="B69" s="6" t="s">
        <v>85</v>
      </c>
      <c r="C69" s="85" t="s">
        <v>96</v>
      </c>
      <c r="D69" s="5" t="s">
        <v>1</v>
      </c>
      <c r="E69" s="17" t="s">
        <v>103</v>
      </c>
      <c r="F69" s="21">
        <v>3032947000</v>
      </c>
      <c r="G69" s="15">
        <v>42740</v>
      </c>
      <c r="H69" s="15">
        <v>44865</v>
      </c>
      <c r="I69" s="26">
        <v>210</v>
      </c>
      <c r="J69" s="103">
        <v>1845105258.4200001</v>
      </c>
      <c r="K69" s="37">
        <f t="shared" si="7"/>
        <v>0.60835394038207724</v>
      </c>
      <c r="L69" s="26">
        <v>153</v>
      </c>
      <c r="M69" s="92">
        <v>1413854130.9099998</v>
      </c>
      <c r="N69" s="45">
        <f t="shared" si="8"/>
        <v>0.466165129463192</v>
      </c>
      <c r="O69" s="40">
        <v>42</v>
      </c>
      <c r="P69" s="71">
        <v>296776789.62</v>
      </c>
      <c r="Q69" s="45">
        <f t="shared" si="9"/>
        <v>9.7850964629451156E-2</v>
      </c>
      <c r="R69" s="40">
        <f t="shared" si="32"/>
        <v>15</v>
      </c>
      <c r="S69" s="56">
        <f t="shared" si="33"/>
        <v>134474337.89000022</v>
      </c>
      <c r="T69" s="39">
        <f t="shared" si="10"/>
        <v>7.2881662049542495E-2</v>
      </c>
      <c r="V69" s="90"/>
    </row>
    <row r="70" spans="1:22" s="4" customFormat="1" ht="25.5" x14ac:dyDescent="0.25">
      <c r="A70" s="19">
        <v>67</v>
      </c>
      <c r="B70" s="6" t="s">
        <v>86</v>
      </c>
      <c r="C70" s="85" t="s">
        <v>96</v>
      </c>
      <c r="D70" s="5" t="s">
        <v>1</v>
      </c>
      <c r="E70" s="17" t="s">
        <v>103</v>
      </c>
      <c r="F70" s="21">
        <v>669556300</v>
      </c>
      <c r="G70" s="15">
        <v>42740</v>
      </c>
      <c r="H70" s="15">
        <v>44865</v>
      </c>
      <c r="I70" s="26">
        <v>15</v>
      </c>
      <c r="J70" s="100">
        <v>151568215.63000003</v>
      </c>
      <c r="K70" s="37">
        <f t="shared" si="7"/>
        <v>0.22637112910445323</v>
      </c>
      <c r="L70" s="26">
        <v>11</v>
      </c>
      <c r="M70" s="74">
        <v>74217111.359999999</v>
      </c>
      <c r="N70" s="45">
        <f t="shared" si="8"/>
        <v>0.1108452140021683</v>
      </c>
      <c r="O70" s="40">
        <v>3</v>
      </c>
      <c r="P70" s="56">
        <v>63530666.870000005</v>
      </c>
      <c r="Q70" s="45">
        <f t="shared" si="9"/>
        <v>9.4884727199191471E-2</v>
      </c>
      <c r="R70" s="40">
        <f t="shared" si="32"/>
        <v>1</v>
      </c>
      <c r="S70" s="56">
        <f t="shared" si="33"/>
        <v>13820437.400000021</v>
      </c>
      <c r="T70" s="39">
        <f t="shared" si="10"/>
        <v>9.1182952458434371E-2</v>
      </c>
    </row>
    <row r="71" spans="1:22" s="4" customFormat="1" ht="51" x14ac:dyDescent="0.25">
      <c r="A71" s="19">
        <v>68</v>
      </c>
      <c r="B71" s="6" t="s">
        <v>101</v>
      </c>
      <c r="C71" s="85" t="s">
        <v>100</v>
      </c>
      <c r="D71" s="5" t="s">
        <v>1</v>
      </c>
      <c r="E71" s="17" t="s">
        <v>103</v>
      </c>
      <c r="F71" s="21">
        <v>1900000000</v>
      </c>
      <c r="G71" s="15">
        <v>42769</v>
      </c>
      <c r="H71" s="15">
        <v>44865</v>
      </c>
      <c r="I71" s="26">
        <v>144</v>
      </c>
      <c r="J71" s="103">
        <v>324281437.33000016</v>
      </c>
      <c r="K71" s="37">
        <f t="shared" si="7"/>
        <v>0.1706744407000001</v>
      </c>
      <c r="L71" s="26">
        <v>135</v>
      </c>
      <c r="M71" s="92">
        <v>298103859.59000009</v>
      </c>
      <c r="N71" s="45">
        <f t="shared" si="8"/>
        <v>0.15689676820526322</v>
      </c>
      <c r="O71" s="40"/>
      <c r="P71" s="56"/>
      <c r="Q71" s="45">
        <f t="shared" si="9"/>
        <v>0</v>
      </c>
      <c r="R71" s="40">
        <v>7</v>
      </c>
      <c r="S71" s="56">
        <v>23344270.57</v>
      </c>
      <c r="T71" s="39">
        <f t="shared" si="10"/>
        <v>7.1987686875348497E-2</v>
      </c>
    </row>
    <row r="72" spans="1:22" s="4" customFormat="1" ht="25.5" x14ac:dyDescent="0.25">
      <c r="A72" s="19">
        <v>69</v>
      </c>
      <c r="B72" s="6" t="s">
        <v>107</v>
      </c>
      <c r="C72" s="85" t="s">
        <v>100</v>
      </c>
      <c r="D72" s="5" t="s">
        <v>1</v>
      </c>
      <c r="E72" s="17" t="s">
        <v>103</v>
      </c>
      <c r="F72" s="21">
        <v>475000000</v>
      </c>
      <c r="G72" s="15">
        <v>42797</v>
      </c>
      <c r="H72" s="15">
        <v>44865</v>
      </c>
      <c r="I72" s="26">
        <v>26</v>
      </c>
      <c r="J72" s="103">
        <v>72583971.789999992</v>
      </c>
      <c r="K72" s="37">
        <f t="shared" si="7"/>
        <v>0.15280836166315787</v>
      </c>
      <c r="L72" s="26">
        <v>25</v>
      </c>
      <c r="M72" s="92">
        <v>66901704.769999996</v>
      </c>
      <c r="N72" s="45">
        <f t="shared" si="8"/>
        <v>0.14084569425263158</v>
      </c>
      <c r="O72" s="40"/>
      <c r="P72" s="56"/>
      <c r="Q72" s="45">
        <f t="shared" si="9"/>
        <v>0</v>
      </c>
      <c r="R72" s="40">
        <f t="shared" si="32"/>
        <v>1</v>
      </c>
      <c r="S72" s="56">
        <f t="shared" si="33"/>
        <v>5682267.0199999958</v>
      </c>
      <c r="T72" s="39">
        <f t="shared" si="10"/>
        <v>7.8285424176565255E-2</v>
      </c>
    </row>
    <row r="73" spans="1:22" s="4" customFormat="1" ht="25.5" x14ac:dyDescent="0.25">
      <c r="A73" s="19">
        <v>70</v>
      </c>
      <c r="B73" s="6" t="s">
        <v>108</v>
      </c>
      <c r="C73" s="85" t="s">
        <v>87</v>
      </c>
      <c r="D73" s="5" t="s">
        <v>1</v>
      </c>
      <c r="E73" s="17" t="s">
        <v>103</v>
      </c>
      <c r="F73" s="21">
        <v>10395692450</v>
      </c>
      <c r="G73" s="15">
        <v>42814</v>
      </c>
      <c r="H73" s="15">
        <v>43455</v>
      </c>
      <c r="I73" s="26">
        <v>32</v>
      </c>
      <c r="J73" s="100">
        <v>2338323385.1399999</v>
      </c>
      <c r="K73" s="37">
        <f t="shared" si="7"/>
        <v>0.22493195103516167</v>
      </c>
      <c r="L73" s="26">
        <v>16</v>
      </c>
      <c r="M73" s="74">
        <v>1098805553.1699998</v>
      </c>
      <c r="N73" s="45">
        <f t="shared" ref="N73:N76" si="34">M73/F73</f>
        <v>0.10569815896871784</v>
      </c>
      <c r="O73" s="40">
        <v>16</v>
      </c>
      <c r="P73" s="56">
        <v>1239517831.97</v>
      </c>
      <c r="Q73" s="45">
        <f t="shared" ref="Q73:Q76" si="35">P73/F73</f>
        <v>0.11923379206644383</v>
      </c>
      <c r="R73" s="40">
        <f t="shared" si="32"/>
        <v>0</v>
      </c>
      <c r="S73" s="56">
        <f t="shared" si="33"/>
        <v>0</v>
      </c>
      <c r="T73" s="39">
        <f t="shared" si="10"/>
        <v>0</v>
      </c>
    </row>
    <row r="74" spans="1:22" s="4" customFormat="1" ht="38.25" x14ac:dyDescent="0.25">
      <c r="A74" s="19">
        <v>71</v>
      </c>
      <c r="B74" s="6" t="s">
        <v>109</v>
      </c>
      <c r="C74" s="85" t="s">
        <v>100</v>
      </c>
      <c r="D74" s="5" t="s">
        <v>1</v>
      </c>
      <c r="E74" s="17" t="s">
        <v>106</v>
      </c>
      <c r="F74" s="21">
        <v>190000000</v>
      </c>
      <c r="G74" s="15">
        <v>42830</v>
      </c>
      <c r="H74" s="15">
        <v>44865</v>
      </c>
      <c r="I74" s="26"/>
      <c r="J74" s="100">
        <v>0</v>
      </c>
      <c r="K74" s="37">
        <f t="shared" ref="K74:K77" si="36">J74/F74</f>
        <v>0</v>
      </c>
      <c r="L74" s="26"/>
      <c r="M74" s="74"/>
      <c r="N74" s="45">
        <f t="shared" si="34"/>
        <v>0</v>
      </c>
      <c r="O74" s="40"/>
      <c r="P74" s="56"/>
      <c r="Q74" s="45">
        <f t="shared" si="35"/>
        <v>0</v>
      </c>
      <c r="R74" s="40"/>
      <c r="S74" s="56"/>
      <c r="T74" s="39" t="str">
        <f t="shared" si="10"/>
        <v/>
      </c>
    </row>
    <row r="75" spans="1:22" s="4" customFormat="1" ht="12.75" x14ac:dyDescent="0.25">
      <c r="A75" s="18">
        <v>72</v>
      </c>
      <c r="B75" s="7" t="s">
        <v>110</v>
      </c>
      <c r="C75" s="87" t="s">
        <v>98</v>
      </c>
      <c r="D75" s="7" t="s">
        <v>5</v>
      </c>
      <c r="E75" s="18" t="s">
        <v>103</v>
      </c>
      <c r="F75" s="22">
        <v>250000000</v>
      </c>
      <c r="G75" s="31">
        <v>42849</v>
      </c>
      <c r="H75" s="31">
        <v>42985</v>
      </c>
      <c r="I75" s="25">
        <v>72</v>
      </c>
      <c r="J75" s="101">
        <v>789362502.62999976</v>
      </c>
      <c r="K75" s="38">
        <f t="shared" si="36"/>
        <v>3.157450010519999</v>
      </c>
      <c r="L75" s="25">
        <v>67</v>
      </c>
      <c r="M75" s="75">
        <v>752481116.27999985</v>
      </c>
      <c r="N75" s="65">
        <f t="shared" si="34"/>
        <v>3.0099244651199992</v>
      </c>
      <c r="O75" s="41">
        <v>4</v>
      </c>
      <c r="P75" s="54">
        <v>31404618.880000003</v>
      </c>
      <c r="Q75" s="65">
        <f t="shared" si="35"/>
        <v>0.12561847552000002</v>
      </c>
      <c r="R75" s="41">
        <f t="shared" ref="R75:R76" si="37">I75-L75-O75</f>
        <v>1</v>
      </c>
      <c r="S75" s="54">
        <f t="shared" ref="S75:S76" si="38">J75-M75-P75</f>
        <v>5476767.469999902</v>
      </c>
      <c r="T75" s="49">
        <f t="shared" si="10"/>
        <v>6.938215904292889E-3</v>
      </c>
    </row>
    <row r="76" spans="1:22" s="4" customFormat="1" ht="25.5" x14ac:dyDescent="0.25">
      <c r="A76" s="18">
        <v>73</v>
      </c>
      <c r="B76" s="7" t="s">
        <v>113</v>
      </c>
      <c r="C76" s="87" t="s">
        <v>98</v>
      </c>
      <c r="D76" s="7" t="s">
        <v>5</v>
      </c>
      <c r="E76" s="18" t="s">
        <v>103</v>
      </c>
      <c r="F76" s="22">
        <v>569500000</v>
      </c>
      <c r="G76" s="31">
        <v>42871</v>
      </c>
      <c r="H76" s="31">
        <v>43017</v>
      </c>
      <c r="I76" s="25">
        <v>55</v>
      </c>
      <c r="J76" s="101">
        <v>1234854685.2499998</v>
      </c>
      <c r="K76" s="38">
        <f t="shared" si="36"/>
        <v>2.1683137581211587</v>
      </c>
      <c r="L76" s="25">
        <v>51</v>
      </c>
      <c r="M76" s="75">
        <v>1152279348.2199998</v>
      </c>
      <c r="N76" s="65">
        <f t="shared" si="34"/>
        <v>2.0233175561369618</v>
      </c>
      <c r="O76" s="41"/>
      <c r="P76" s="54"/>
      <c r="Q76" s="65">
        <f t="shared" si="35"/>
        <v>0</v>
      </c>
      <c r="R76" s="41">
        <f t="shared" si="37"/>
        <v>4</v>
      </c>
      <c r="S76" s="54">
        <f t="shared" si="38"/>
        <v>82575337.029999971</v>
      </c>
      <c r="T76" s="49">
        <f t="shared" si="10"/>
        <v>6.6870489310474915E-2</v>
      </c>
    </row>
    <row r="77" spans="1:22" s="4" customFormat="1" ht="38.25" x14ac:dyDescent="0.25">
      <c r="A77" s="18">
        <v>74</v>
      </c>
      <c r="B77" s="7" t="s">
        <v>111</v>
      </c>
      <c r="C77" s="87" t="s">
        <v>92</v>
      </c>
      <c r="D77" s="7" t="s">
        <v>5</v>
      </c>
      <c r="E77" s="18" t="s">
        <v>105</v>
      </c>
      <c r="F77" s="22">
        <v>140000000</v>
      </c>
      <c r="G77" s="31">
        <v>42874</v>
      </c>
      <c r="H77" s="31">
        <v>43055</v>
      </c>
      <c r="I77" s="25">
        <v>24</v>
      </c>
      <c r="J77" s="101">
        <v>392225750.22999996</v>
      </c>
      <c r="K77" s="38">
        <f t="shared" si="36"/>
        <v>2.801612501642857</v>
      </c>
      <c r="L77" s="25"/>
      <c r="M77" s="75"/>
      <c r="N77" s="65">
        <f t="shared" ref="N77" si="39">M77/F77</f>
        <v>0</v>
      </c>
      <c r="O77" s="41"/>
      <c r="P77" s="54"/>
      <c r="Q77" s="65">
        <f t="shared" ref="Q77" si="40">P77/F77</f>
        <v>0</v>
      </c>
      <c r="R77" s="41"/>
      <c r="S77" s="54"/>
      <c r="T77" s="49">
        <f t="shared" si="10"/>
        <v>0</v>
      </c>
    </row>
    <row r="78" spans="1:22" s="4" customFormat="1" ht="25.5" x14ac:dyDescent="0.25">
      <c r="A78" s="17">
        <v>75</v>
      </c>
      <c r="B78" s="6" t="s">
        <v>114</v>
      </c>
      <c r="C78" s="85" t="s">
        <v>90</v>
      </c>
      <c r="D78" s="6" t="s">
        <v>1</v>
      </c>
      <c r="E78" s="83" t="s">
        <v>103</v>
      </c>
      <c r="F78" s="21">
        <v>425000000</v>
      </c>
      <c r="G78" s="15">
        <v>42929</v>
      </c>
      <c r="H78" s="15">
        <v>44027</v>
      </c>
      <c r="I78" s="24">
        <v>1</v>
      </c>
      <c r="J78" s="100">
        <v>1382920.08</v>
      </c>
      <c r="K78" s="37">
        <f t="shared" ref="K78:K80" si="41">J78/F78</f>
        <v>3.2539296000000002E-3</v>
      </c>
      <c r="L78" s="24">
        <v>1</v>
      </c>
      <c r="M78" s="100">
        <v>1382920.08</v>
      </c>
      <c r="N78" s="45">
        <f t="shared" ref="N78:N80" si="42">M78/F78</f>
        <v>3.2539296000000002E-3</v>
      </c>
      <c r="O78" s="40"/>
      <c r="P78" s="56"/>
      <c r="Q78" s="45">
        <f t="shared" ref="Q78:Q80" si="43">P78/F78</f>
        <v>0</v>
      </c>
      <c r="R78" s="40"/>
      <c r="S78" s="56"/>
      <c r="T78" s="39">
        <f t="shared" ref="T78" si="44">IF(J78=0,"",S78/J78)</f>
        <v>0</v>
      </c>
    </row>
    <row r="79" spans="1:22" s="4" customFormat="1" ht="25.5" x14ac:dyDescent="0.25">
      <c r="A79" s="18">
        <v>76</v>
      </c>
      <c r="B79" s="7" t="s">
        <v>115</v>
      </c>
      <c r="C79" s="87" t="s">
        <v>95</v>
      </c>
      <c r="D79" s="7" t="s">
        <v>5</v>
      </c>
      <c r="E79" s="18" t="s">
        <v>105</v>
      </c>
      <c r="F79" s="22">
        <v>900000000</v>
      </c>
      <c r="G79" s="31">
        <v>43017</v>
      </c>
      <c r="H79" s="31">
        <v>43131</v>
      </c>
      <c r="I79" s="25">
        <v>6</v>
      </c>
      <c r="J79" s="101">
        <v>527150487.24000001</v>
      </c>
      <c r="K79" s="38">
        <f t="shared" si="41"/>
        <v>0.58572276359999997</v>
      </c>
      <c r="L79" s="25"/>
      <c r="M79" s="75"/>
      <c r="N79" s="65">
        <f t="shared" si="42"/>
        <v>0</v>
      </c>
      <c r="O79" s="41"/>
      <c r="P79" s="54"/>
      <c r="Q79" s="65">
        <f t="shared" si="43"/>
        <v>0</v>
      </c>
      <c r="R79" s="41"/>
      <c r="S79" s="54"/>
      <c r="T79" s="49">
        <f t="shared" si="10"/>
        <v>0</v>
      </c>
    </row>
    <row r="80" spans="1:22" s="4" customFormat="1" ht="38.25" x14ac:dyDescent="0.25">
      <c r="A80" s="18">
        <v>77</v>
      </c>
      <c r="B80" s="7" t="s">
        <v>116</v>
      </c>
      <c r="C80" s="87" t="s">
        <v>92</v>
      </c>
      <c r="D80" s="7" t="s">
        <v>5</v>
      </c>
      <c r="E80" s="18" t="s">
        <v>105</v>
      </c>
      <c r="F80" s="22">
        <v>200000000</v>
      </c>
      <c r="G80" s="31">
        <v>43033</v>
      </c>
      <c r="H80" s="31">
        <v>43189</v>
      </c>
      <c r="I80" s="25"/>
      <c r="J80" s="101"/>
      <c r="K80" s="38">
        <f t="shared" si="41"/>
        <v>0</v>
      </c>
      <c r="L80" s="25"/>
      <c r="M80" s="75"/>
      <c r="N80" s="65">
        <f t="shared" si="42"/>
        <v>0</v>
      </c>
      <c r="O80" s="41"/>
      <c r="P80" s="54"/>
      <c r="Q80" s="65">
        <f t="shared" si="43"/>
        <v>0</v>
      </c>
      <c r="R80" s="41"/>
      <c r="S80" s="54"/>
      <c r="T80" s="49"/>
    </row>
    <row r="81" spans="1:20" s="11" customFormat="1" ht="12.75" x14ac:dyDescent="0.25">
      <c r="A81" s="112"/>
      <c r="B81" s="112"/>
      <c r="C81" s="112"/>
      <c r="D81" s="112"/>
      <c r="E81" s="112"/>
      <c r="F81" s="112"/>
      <c r="G81" s="112"/>
      <c r="H81" s="112"/>
      <c r="I81" s="27"/>
      <c r="J81" s="104"/>
      <c r="K81" s="35"/>
      <c r="L81" s="35"/>
      <c r="M81" s="35"/>
      <c r="N81" s="35"/>
      <c r="O81" s="42"/>
      <c r="P81" s="57"/>
      <c r="Q81" s="46"/>
      <c r="R81" s="27"/>
      <c r="S81" s="57"/>
      <c r="T81" s="57"/>
    </row>
    <row r="82" spans="1:20" s="11" customFormat="1" x14ac:dyDescent="0.25">
      <c r="A82" s="34"/>
      <c r="B82" t="s">
        <v>102</v>
      </c>
      <c r="C82" s="3"/>
      <c r="D82" s="1"/>
      <c r="E82" s="34"/>
      <c r="F82" s="2"/>
      <c r="G82" s="33"/>
      <c r="H82" s="33"/>
      <c r="I82" s="27"/>
      <c r="J82" s="104"/>
      <c r="K82" s="35"/>
      <c r="L82" s="35"/>
      <c r="M82" s="35"/>
      <c r="N82" s="35"/>
      <c r="O82" s="42"/>
      <c r="P82" s="57"/>
      <c r="Q82" s="46"/>
      <c r="R82" s="27"/>
      <c r="S82" s="57"/>
      <c r="T82" s="57"/>
    </row>
    <row r="83" spans="1:20" x14ac:dyDescent="0.25">
      <c r="B83" t="s">
        <v>103</v>
      </c>
      <c r="P83" s="57"/>
      <c r="Q83" s="46"/>
      <c r="R83" s="27"/>
      <c r="S83" s="57"/>
      <c r="T83" s="57"/>
    </row>
    <row r="84" spans="1:20" x14ac:dyDescent="0.25">
      <c r="B84" t="s">
        <v>104</v>
      </c>
    </row>
    <row r="85" spans="1:20" x14ac:dyDescent="0.25">
      <c r="B85" t="s">
        <v>105</v>
      </c>
    </row>
    <row r="86" spans="1:20" x14ac:dyDescent="0.25">
      <c r="B86"/>
    </row>
    <row r="87" spans="1:20" x14ac:dyDescent="0.25">
      <c r="B87"/>
    </row>
    <row r="88" spans="1:20" x14ac:dyDescent="0.25">
      <c r="B88"/>
    </row>
    <row r="89" spans="1:20" x14ac:dyDescent="0.25">
      <c r="B89"/>
    </row>
    <row r="91" spans="1:20" x14ac:dyDescent="0.25">
      <c r="B91" s="108"/>
      <c r="C91" s="108"/>
      <c r="D91" s="108"/>
      <c r="E91" s="108"/>
    </row>
  </sheetData>
  <autoFilter ref="A2:H80"/>
  <sortState ref="A4:N68">
    <sortCondition ref="A4:A68" customList="1,2,3,4,5,6,7,8,9,10,11,12"/>
  </sortState>
  <mergeCells count="15">
    <mergeCell ref="O2:Q2"/>
    <mergeCell ref="R2:T2"/>
    <mergeCell ref="B91:E91"/>
    <mergeCell ref="A1:T1"/>
    <mergeCell ref="A81:H8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2017-10-27T12:25:18Z</dcterms:modified>
</cp:coreProperties>
</file>