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605" yWindow="465" windowWidth="6555" windowHeight="11280"/>
  </bookViews>
  <sheets>
    <sheet name="HMG 2017" sheetId="4" r:id="rId1"/>
  </sheets>
  <definedNames>
    <definedName name="_xlnm._FilterDatabase" localSheetId="0" hidden="1">'HMG 2017'!$A$6:$AE$19</definedName>
    <definedName name="_Ref363218695" localSheetId="0">'HMG 2017'!#REF!</definedName>
    <definedName name="_Toc377571447" localSheetId="0">'HMG 2017'!$Z$19</definedName>
    <definedName name="_Toc377571455" localSheetId="0">'HMG 2017'!$Z$11</definedName>
    <definedName name="_Toc377571459" localSheetId="0">'HMG 2017'!$Z$17</definedName>
  </definedNames>
  <calcPr calcId="145621"/>
</workbook>
</file>

<file path=xl/calcChain.xml><?xml version="1.0" encoding="utf-8"?>
<calcChain xmlns="http://schemas.openxmlformats.org/spreadsheetml/2006/main">
  <c r="J16" i="4" l="1"/>
  <c r="L16" i="4"/>
  <c r="L18" i="4" l="1"/>
  <c r="J18" i="4" s="1"/>
  <c r="L11" i="4"/>
  <c r="J11" i="4" s="1"/>
  <c r="K10" i="4"/>
  <c r="L10" i="4" s="1"/>
  <c r="K7" i="4"/>
  <c r="L7" i="4" s="1"/>
  <c r="L17" i="4" l="1"/>
  <c r="J17" i="4" s="1"/>
  <c r="K15" i="4" l="1"/>
  <c r="L15" i="4" s="1"/>
  <c r="K8" i="4"/>
  <c r="L8" i="4" s="1"/>
  <c r="L19" i="4"/>
  <c r="J19" i="4" s="1"/>
  <c r="K9" i="4"/>
  <c r="L9" i="4" s="1"/>
  <c r="L14" i="4"/>
  <c r="J14" i="4" s="1"/>
  <c r="L13" i="4"/>
  <c r="J13" i="4" s="1"/>
  <c r="L12" i="4"/>
  <c r="J12" i="4" s="1"/>
  <c r="J9" i="4" l="1"/>
  <c r="J15" i="4"/>
</calcChain>
</file>

<file path=xl/comments1.xml><?xml version="1.0" encoding="utf-8"?>
<comments xmlns="http://schemas.openxmlformats.org/spreadsheetml/2006/main">
  <authors>
    <author>janmar2</author>
  </authors>
  <commentList>
    <comment ref="N9" authorId="0">
      <text>
        <r>
          <rPr>
            <b/>
            <sz val="12"/>
            <color indexed="81"/>
            <rFont val="Tahoma"/>
            <family val="2"/>
            <charset val="238"/>
          </rPr>
          <t>janmar2:</t>
        </r>
        <r>
          <rPr>
            <sz val="12"/>
            <color indexed="81"/>
            <rFont val="Tahoma"/>
            <family val="2"/>
            <charset val="238"/>
          </rPr>
          <t xml:space="preserve">
zatím necháváme</t>
        </r>
      </text>
    </comment>
  </commentList>
</comments>
</file>

<file path=xl/sharedStrings.xml><?xml version="1.0" encoding="utf-8"?>
<sst xmlns="http://schemas.openxmlformats.org/spreadsheetml/2006/main" count="365" uniqueCount="171">
  <si>
    <t xml:space="preserve">Identifikace výzvy </t>
  </si>
  <si>
    <t>Základní plánované údaje o výzvě</t>
  </si>
  <si>
    <t>Číslo výzvy</t>
  </si>
  <si>
    <t>Název výzvy</t>
  </si>
  <si>
    <t>Prioritní osa / priorita Unie</t>
  </si>
  <si>
    <t>Investiční priorita / prioritní oblast / specifický cíl (ENRF)</t>
  </si>
  <si>
    <t>Specifický cíl</t>
  </si>
  <si>
    <t>Opatření</t>
  </si>
  <si>
    <t>Podopatření / Záměr</t>
  </si>
  <si>
    <t>Operace</t>
  </si>
  <si>
    <t>Model hodnocení</t>
  </si>
  <si>
    <t>Plánované datum vyhlášení výzvy</t>
  </si>
  <si>
    <t>Plánované datum zahájení  příjmu žádostí o podporu</t>
  </si>
  <si>
    <t>Plánované datum ukončení příjmu předběžných žádostí o podporu</t>
  </si>
  <si>
    <t xml:space="preserve">Plánované datum ukončení příjmu žádostí o podporu </t>
  </si>
  <si>
    <t>a</t>
  </si>
  <si>
    <t>b</t>
  </si>
  <si>
    <t>c</t>
  </si>
  <si>
    <t>d</t>
  </si>
  <si>
    <t>e</t>
  </si>
  <si>
    <t>f</t>
  </si>
  <si>
    <t>g</t>
  </si>
  <si>
    <t>h</t>
  </si>
  <si>
    <t>i</t>
  </si>
  <si>
    <t>j</t>
  </si>
  <si>
    <t>k</t>
  </si>
  <si>
    <t>l</t>
  </si>
  <si>
    <t>m</t>
  </si>
  <si>
    <t>n</t>
  </si>
  <si>
    <t>o</t>
  </si>
  <si>
    <t>p</t>
  </si>
  <si>
    <t>q</t>
  </si>
  <si>
    <t>Zacílení výzvy</t>
  </si>
  <si>
    <t>Podporované aktivity</t>
  </si>
  <si>
    <t>Cílové skupiny</t>
  </si>
  <si>
    <t>Typy příjemců</t>
  </si>
  <si>
    <t>r</t>
  </si>
  <si>
    <t>Synergie a komplementarita výzvy</t>
  </si>
  <si>
    <t>Komplementarita plánované výzvy</t>
  </si>
  <si>
    <t>Synergie plánované výzvy</t>
  </si>
  <si>
    <t>Popis synergie</t>
  </si>
  <si>
    <t>Identifikace a název vazby</t>
  </si>
  <si>
    <t>Program</t>
  </si>
  <si>
    <t>Číslo zrcadlové synergické výzvy</t>
  </si>
  <si>
    <t>Název zrcadlové synergické výzvy</t>
  </si>
  <si>
    <t>s</t>
  </si>
  <si>
    <t>u</t>
  </si>
  <si>
    <t>w</t>
  </si>
  <si>
    <t>x</t>
  </si>
  <si>
    <t>y</t>
  </si>
  <si>
    <t>z</t>
  </si>
  <si>
    <t>Území
(místo dopadu)</t>
  </si>
  <si>
    <t>Výzvy z hlediska posloupnosti synergické vazby</t>
  </si>
  <si>
    <t>v</t>
  </si>
  <si>
    <t>j - l</t>
  </si>
  <si>
    <t>a - h</t>
  </si>
  <si>
    <t>t</t>
  </si>
  <si>
    <t>s - t</t>
  </si>
  <si>
    <t>w - z</t>
  </si>
  <si>
    <t>Alokace plánové výzvy (podpora)</t>
  </si>
  <si>
    <t>Řídící orgán vyplní druh výzvy: kolová nebo průběžná.</t>
  </si>
  <si>
    <t xml:space="preserve">Řídící orgán doplní model hodnocení: jednokolový nebo dvoukolový. </t>
  </si>
  <si>
    <t>n-q</t>
  </si>
  <si>
    <t>Řídící orgán doplní minimálně měsíc a rok k jednotlivým datovým položkám. Na zvážení řídícího orgánu je možné doplnit konkrétní den.</t>
  </si>
  <si>
    <t>Řídící orgán doplní: ANO nebo NE.</t>
  </si>
  <si>
    <t>Poznámky k vyplnění jednotlivých polí:</t>
  </si>
  <si>
    <t>Řídící orgán vyplňuje podle relevantnosti jednotlivých úrovní pro jednotlivé programy spolufinancované z ESI fondů. U nerelevantních polí uvede N/R.</t>
  </si>
  <si>
    <t>Řídící orgán doplní alokaci (podporu) v CZK se zaokrouhlením na celá čísla.</t>
  </si>
  <si>
    <t>Řídící orgán popíše zacílení výzvy - textové pole. U nerelevantních polí uvede N/R - to znamená, že výzva nebude zacílena a bude podporováno vše, co je uvedeno v programovém dokumentu.</t>
  </si>
  <si>
    <t>Řídící orgán vyplňuje pouze u relevantních výzev, tj. pouze výzev s dvoukolovým hodnocením. U nerelevantních polí uvede N/R.</t>
  </si>
  <si>
    <t>Řídící orgán vyplní, zda jde o výzvu počáteční nebo navazující, v případě, že u sloupce "t" doplnil ANO. Pokud doplnil NE, uvede N/R.</t>
  </si>
  <si>
    <t>Řídící orgán popíše synergii v případě, že u sloupce "t" doplnil ANO. Pokud doplnil NE, uvede N/R.</t>
  </si>
  <si>
    <t>Řídící orgán vyplní v případě, že u sloupce "t" doplnil ANO. Pokud doplnil NE, uvede N/R.</t>
  </si>
  <si>
    <t>N/R</t>
  </si>
  <si>
    <t>průběžná</t>
  </si>
  <si>
    <t>jednokolový</t>
  </si>
  <si>
    <t>Ano</t>
  </si>
  <si>
    <t>Ne</t>
  </si>
  <si>
    <t>Při přepočtu byl použit kurz 27,5  Kč za  1 EUR</t>
  </si>
  <si>
    <t>Celková alokace (CZK)</t>
  </si>
  <si>
    <t>Z toho příspěvek Unie (CZK)</t>
  </si>
  <si>
    <t>Z toho národní spolufinancování (CZK)</t>
  </si>
  <si>
    <t>NR</t>
  </si>
  <si>
    <t>IP 9a</t>
  </si>
  <si>
    <t>IP 4c</t>
  </si>
  <si>
    <t>2.5 Snížení energetické náročnosti v sektoru bydlení</t>
  </si>
  <si>
    <t>Území celé ČR mimo hl. m. Prahy</t>
  </si>
  <si>
    <t>Energeticky úsporná opatření na obálce budovy, výměna nebo instalace nových zdrojů tepla</t>
  </si>
  <si>
    <t>Majitelé a obyvatelé bytových domů, obyvatelé obcí a měst</t>
  </si>
  <si>
    <t>ANO</t>
  </si>
  <si>
    <t>NE</t>
  </si>
  <si>
    <t>2.1 Zvýšení kvality a dostupnosti služeb vedoucí k sociální inkluzi</t>
  </si>
  <si>
    <t>Osoby sociálně vyloučené či ohrožené sociálním vyloučením, osoby se zdravotním postižením</t>
  </si>
  <si>
    <t>Nestátní neziskové organizace, OSS, PO OSS, kraje, organizace zřizované nebo zakládané kraji, obce, organizace zřizované nebo zakládané obcemi, dobrovolné svazky obcí, organizace zřizované nebo zakládané dobrovolnými svazky obcí, církve, církevní organizace</t>
  </si>
  <si>
    <t>Pořízení bytů, bytových domů, nebytových prostor a jejich adaptace pro potřeby sociálního bydlení a pořízení nezbytného základního vybavení</t>
  </si>
  <si>
    <t>Osoby v bytové nouzi</t>
  </si>
  <si>
    <t>Obce, NNO, církve, církevní organizace</t>
  </si>
  <si>
    <r>
      <t>Druh výzvy</t>
    </r>
    <r>
      <rPr>
        <b/>
        <vertAlign val="superscript"/>
        <sz val="10"/>
        <rFont val="Arial"/>
        <family val="2"/>
        <charset val="238"/>
      </rPr>
      <t xml:space="preserve"> </t>
    </r>
  </si>
  <si>
    <t>IP 9d</t>
  </si>
  <si>
    <t xml:space="preserve">Venkovské oblasti se schválenou SCLLD, tvořené správními územími obcí s méně než 25 000, obyvateli. Velkost MAS nebude mneší než 10 000 obyvatel a nepřekročí hranici 100 000 obyvatel. </t>
  </si>
  <si>
    <t>IP 7b</t>
  </si>
  <si>
    <t>Rekonstrukce, modernizace a výstavba vybraných úseků silnic II. a III. třídy s napojením na TEN-T</t>
  </si>
  <si>
    <t>Obyvatelé, návštěvníci, podnikatelské subjekty</t>
  </si>
  <si>
    <t>Území celé ČR mimo hl. m. Prahy, Prioritní regionální silniční síť</t>
  </si>
  <si>
    <t>Kraje, organizace zřizované nebo zakládané kraji</t>
  </si>
  <si>
    <t>OPD</t>
  </si>
  <si>
    <t>Vybrané úseky silnic II. a III. třídy - II.</t>
  </si>
  <si>
    <t xml:space="preserve">Komunitně vedený místní rozvoj  - zdravotnictví </t>
  </si>
  <si>
    <t>Správní obvody obcí s rozšířenou působností, na jejichž území se nenachází sociálně vyloučené lokality, mimo hl.m. Praha</t>
  </si>
  <si>
    <t>Správní obvody obcí s rozšířenou působností, na jejichž území se nachází sociálně vyloučené lokality, mimo hl.m. Praha</t>
  </si>
  <si>
    <t>V případě dotace: vlastníci bytových domů a společenství vlastníků jednotek s výjimkou fyzických osob nepodnikajících. V případě finančního nástroje: vlastníci bytových domů a společenství vlastníků jednotek, správce fondu fondů/správce finančního nástroje</t>
  </si>
  <si>
    <t>Plánovaná data udávají pouze měsíce</t>
  </si>
  <si>
    <t>Stavby, stavební úpravy, pořízení vybavení a venkovní úpravy komunitních center</t>
  </si>
  <si>
    <t>Datovým zdrojem pro definování datových položek Harmonogramu výzev na rok 2017 je MP monitorování a MP MS2014+.</t>
  </si>
  <si>
    <t>Obyvatelé a návštěvníci venkovských oblasti, území MAS</t>
  </si>
  <si>
    <t>Subjekty, které realizují projekty v rámci SCLLD na území MAS, kategorie příjemců vychází z jednotlivých specifických cílů IROP</t>
  </si>
  <si>
    <t>Vybavení mobilních týmů, zřizování nových či rekonstrukce stávajících zařízení pro poskytování komunitní péče (centra duševního zdraví, stacionáře, rozšířené ambulance,
Pořízení prostor a potřebných stavebních úprav pro poskytování psychiatrické péče v centrech duševního zdraví</t>
  </si>
  <si>
    <t>4.1 Posílení komunitně vedeného místního rozvoje za účelem zvýšení kvality ve venkovských oblastech a aktivizace místního potenciálu</t>
  </si>
  <si>
    <t>1.1 Zvýšení regionální mobility prostřednictvím modernizace a rozvoje sítí regionální silniční infratruktury navazující na síť TEN-T</t>
  </si>
  <si>
    <t xml:space="preserve">Komunitně vedený místní rozvoj - řešení rizik </t>
  </si>
  <si>
    <t>Stavební úpravy stanice základních složky IZS ve stávající dislokaci, výstavba nových garážových prostor, pořízení elektrocentrály pro zajištění náhradního zdroje elektircké energie pro nouzový provoz stanice, vybudování stanice základní složky IZS se změnou její dislokace na místo pro zajištění rychlého výjezdu složek. Podpořena bude stavba a její vybavení, bude uvedena úprava vnějších prostor. 
Pořízení odpovídající techniky a věcných prostředků pro konkrétní území</t>
  </si>
  <si>
    <t xml:space="preserve">Venkovské oblasti se schválenou SCLLD, tvořené správními územími obcí s méně než 25 000, obyvateli. Velkost MAS nebude mneší než 10 000 obyvatel a nepřekročí hranici 100 000 obyvatel </t>
  </si>
  <si>
    <t>IP 7c</t>
  </si>
  <si>
    <r>
      <t>1.2 Zvýšení podílu udržitelných forem dopravy</t>
    </r>
    <r>
      <rPr>
        <sz val="10"/>
        <color rgb="FFFF0000"/>
        <rFont val="Times New Roman"/>
        <family val="1"/>
        <charset val="238"/>
      </rPr>
      <t> </t>
    </r>
  </si>
  <si>
    <t>Obyvatelé, návštěvníci, dojíždějící za prací a službami, uživatelé veřejné dopravy</t>
  </si>
  <si>
    <r>
      <t>1.2 Zvýšení podílu udržitelných forem dopravy</t>
    </r>
    <r>
      <rPr>
        <sz val="10"/>
        <rFont val="Times New Roman"/>
        <family val="1"/>
        <charset val="238"/>
      </rPr>
      <t> </t>
    </r>
  </si>
  <si>
    <t>Výstavba a modernizace přestupních terminálů, souvisejících záchytných parkovišť a parkovacích domů v návaznosti na veřejnou hromadnou dopravu</t>
  </si>
  <si>
    <t>Kraje, obce, dobrovolné svazky obcí, organizace zřizované nebo zakládané kraji, organizace zřizované nebo zakládané obcemi, organizace zřizované nebo zakládané dobrovolnými svazky obcí, dopravci ve veřejné dopravě na základě smlouvy o veřejných službách v přepravě cestujících</t>
  </si>
  <si>
    <t>OP D, OP PPR</t>
  </si>
  <si>
    <t>Energetické úspory v bytových domech III.</t>
  </si>
  <si>
    <t>Polyfunkční komunitní centra (IPRÚ)</t>
  </si>
  <si>
    <t>Území aglomerací IPRÚ</t>
  </si>
  <si>
    <t>IP 6c</t>
  </si>
  <si>
    <t>3.1 Zefektivnění prezentace, posílení ochrany a rozvoje kulturního a přírodního dědictví</t>
  </si>
  <si>
    <t>Zefektivnění ochrany a využívání sbírkových a knihovních fondů a jejich zpřístupnění</t>
  </si>
  <si>
    <t>Návštěvníci, vlastníci muzeí
místní obyvatelé a podnikatelé</t>
  </si>
  <si>
    <t>Celá ČR mimo hl. m. Praha</t>
  </si>
  <si>
    <t xml:space="preserve">Muzea splňující následující podmínky:                                                - jsou zřizována státem nebo krajem                                                   - spravují sbírku dle zákona č. 122/2000 Sb., o ochraně sbírek muzejní povahy a o změně některých dalších zákonů, ve znění pozdějších předpisů               - návštěvnost, vypočítaná jako roční průměr za psldní 3 roky, překročila 30 tis. návštěvníků  </t>
  </si>
  <si>
    <t>Muzea II.</t>
  </si>
  <si>
    <t>Deinstitucionalizace psychiatrické péče</t>
  </si>
  <si>
    <t>2.3 Rozvoj infrastruktury pro poskytování zdravotních služeb a péče o zdraví</t>
  </si>
  <si>
    <t>Osoby s duševními poruchami a poruchami chování a jejich rodiny</t>
  </si>
  <si>
    <t>OP Z</t>
  </si>
  <si>
    <t>Deinstitucionalizace psychiatrické péče II.</t>
  </si>
  <si>
    <t>Příspěvkové organizace Ministerstva zdravotnictví ČR, organizace zřizované nebo zakládané kraji, organizace zřizované nebo zakládané obcemi, subjekty poskytující veřejnou službu v oblasti zdravotní péče podle zákona č.372/2011, v platném znění, nestátní neziskové organizace, dobrovolné svazky obcí, organizace zřizované nebo zakládané dobrovolnými svazky obcíí, církve, církevní organizace, obchodní společnosti</t>
  </si>
  <si>
    <t>kolová</t>
  </si>
  <si>
    <t xml:space="preserve">Komunitně vedený místní rozvoj - vzdělávání </t>
  </si>
  <si>
    <t>Podpora vzdělávání dětí v předškolním věku, stavební úpravy, pořizení vybavení pro zajištění rozje žáků  arozšiřování kapacit základních škol, podpora sociální inkluze, zajištění rozvoje studentů, rozšiřování kapacit středních škol, zajištění vnitřní konetikvity škole a připojení k internetu
Stavební úpravy, pořízení vyvavení pro zajištění rozvoje klíčových kompetencí formou zájmového a neformálního vzdělávání v oblastech komunikace v cizích jazycích, technických a řemeslných oborů, přírodních věd a ve schopnosti práce s digitálními technologiemi,  
stavební úpravy, pořízení vybavení pro vybudování a zkvalitnění kapacity pro účely dalšího vzdělávání</t>
  </si>
  <si>
    <t>Venkovské oblasti se schválenou SCLLD, tvořené správními územími obcí s méně než 25 000, obyvateli. Velkost MAS nebude mneší než 10 000 obyvatel a nepřekročí hranici 100 000 obyvatel</t>
  </si>
  <si>
    <t>01/2018</t>
  </si>
  <si>
    <t>Polyfunkční komunitní centra</t>
  </si>
  <si>
    <t>Sociální bydlení (SVL) II.</t>
  </si>
  <si>
    <t>Sociální bydlení II.</t>
  </si>
  <si>
    <t>Harmonogram výzev pro IROP na rok 2017  (k 20.12.2016)</t>
  </si>
  <si>
    <t xml:space="preserve">Rekonstrukce, modernizace a výstavba komunikací pro cyklisty včetně doprovodné infrastruktury
</t>
  </si>
  <si>
    <t>Kraje, obce,  dobrovolné svazky obcí, organizace zřizované nebo zakládané kraji,  organizace zřizované nebo zakládané obcemi,  organizace zřizované nebo zakládané dobrovolnými svazky obcí</t>
  </si>
  <si>
    <t>Cyklodoprava II.*</t>
  </si>
  <si>
    <t>Výstavba a modernizace přestupních terminálů II.*</t>
  </si>
  <si>
    <t>* Plánované alokace se mohou změnit na základě vyhodnocení předchozích výzev (I.)</t>
  </si>
  <si>
    <t>Vazby mezi IROP a programy EÚS</t>
  </si>
  <si>
    <t xml:space="preserve">Interreg V-A ČR-PL, Program spolupráce
ČR – Bavorsko Cíl EÚS 2014–2020, Program spolupráce ČR – Sasko 2014–2020, Program spolupráce AT-CZ 2014 – 2020, Program spolupráce SK-CZ 2014-2020
</t>
  </si>
  <si>
    <t xml:space="preserve">Komunitně vedený místní rozvoj </t>
  </si>
  <si>
    <t>PRV, OP ŽP, OP Z</t>
  </si>
  <si>
    <t>Silniční infrastruktura</t>
  </si>
  <si>
    <t xml:space="preserve">PRV, OP ŽP, OP Z, </t>
  </si>
  <si>
    <t xml:space="preserve">Integrované dopravní systémy a udržitelná mobilita </t>
  </si>
  <si>
    <t>Sociální začleňování a boj s chudobou</t>
  </si>
  <si>
    <t>OP Z, OP PPR, OP VVV</t>
  </si>
  <si>
    <t>Zdravotnické služby a péče o zdraví</t>
  </si>
  <si>
    <t>Úspory energie</t>
  </si>
  <si>
    <t>NZÚ, PANEL 2013+, PRV, OP PPR, OP ŽP, OP PIK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</si>
</sst>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yyyy"/>
  </numFmts>
  <fonts count="20" x14ac:knownFonts="1">
    <font>
      <sz val="11"/>
      <color theme="1"/>
      <name val="Calibri"/>
      <family val="2"/>
      <charset val="238"/>
      <scheme val="minor"/>
    </font>
    <font>
      <sz val="10"/>
      <name val="Arial"/>
      <family val="2"/>
      <charset val="238"/>
    </font>
    <font>
      <sz val="8"/>
      <color theme="1"/>
      <name val="Calibri"/>
      <family val="2"/>
      <charset val="238"/>
      <scheme val="minor"/>
    </font>
    <font>
      <i/>
      <sz val="8"/>
      <color theme="1"/>
      <name val="Calibri"/>
      <family val="2"/>
      <charset val="238"/>
      <scheme val="minor"/>
    </font>
    <font>
      <b/>
      <sz val="16"/>
      <name val="Arial"/>
      <family val="2"/>
      <charset val="238"/>
    </font>
    <font>
      <b/>
      <sz val="10"/>
      <name val="Arial"/>
      <family val="2"/>
      <charset val="238"/>
    </font>
    <font>
      <b/>
      <vertAlign val="superscript"/>
      <sz val="10"/>
      <name val="Arial"/>
      <family val="2"/>
      <charset val="238"/>
    </font>
    <font>
      <i/>
      <sz val="10"/>
      <name val="Arial"/>
      <family val="2"/>
      <charset val="238"/>
    </font>
    <font>
      <i/>
      <sz val="10"/>
      <name val="Calibri"/>
      <family val="2"/>
      <charset val="238"/>
      <scheme val="minor"/>
    </font>
    <font>
      <sz val="11"/>
      <name val="Arial"/>
      <family val="2"/>
      <charset val="238"/>
    </font>
    <font>
      <sz val="11"/>
      <name val="Calibri"/>
      <family val="2"/>
      <charset val="238"/>
      <scheme val="minor"/>
    </font>
    <font>
      <sz val="10"/>
      <name val="Calibri"/>
      <family val="2"/>
      <charset val="238"/>
      <scheme val="minor"/>
    </font>
    <font>
      <b/>
      <i/>
      <sz val="10"/>
      <name val="Arial"/>
      <family val="2"/>
      <charset val="238"/>
    </font>
    <font>
      <sz val="12"/>
      <name val="Arial"/>
      <family val="2"/>
      <charset val="238"/>
    </font>
    <font>
      <sz val="8"/>
      <name val="Arial"/>
      <family val="2"/>
      <charset val="238"/>
    </font>
    <font>
      <sz val="10"/>
      <color theme="1"/>
      <name val="Arial"/>
      <family val="2"/>
      <charset val="238"/>
    </font>
    <font>
      <sz val="10"/>
      <color rgb="FFFF0000"/>
      <name val="Times New Roman"/>
      <family val="1"/>
      <charset val="238"/>
    </font>
    <font>
      <sz val="12"/>
      <color indexed="81"/>
      <name val="Tahoma"/>
      <family val="2"/>
      <charset val="238"/>
    </font>
    <font>
      <b/>
      <sz val="12"/>
      <color indexed="81"/>
      <name val="Tahoma"/>
      <family val="2"/>
      <charset val="238"/>
    </font>
    <font>
      <sz val="10"/>
      <name val="Times New Roman"/>
      <family val="1"/>
      <charset val="238"/>
    </font>
  </fonts>
  <fills count="11">
    <fill>
      <patternFill patternType="none"/>
    </fill>
    <fill>
      <patternFill patternType="gray125"/>
    </fill>
    <fill>
      <patternFill patternType="solid">
        <fgColor theme="6"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bottom style="thin">
        <color theme="4" tint="0.39997558519241921"/>
      </bottom>
      <diagonal/>
    </border>
  </borders>
  <cellStyleXfs count="1">
    <xf numFmtId="0" fontId="0" fillId="0" borderId="0"/>
  </cellStyleXfs>
  <cellXfs count="77">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vertical="center"/>
    </xf>
    <xf numFmtId="0" fontId="2" fillId="10" borderId="0" xfId="0" applyFont="1" applyFill="1" applyAlignment="1">
      <alignment horizontal="left" vertical="center"/>
    </xf>
    <xf numFmtId="0" fontId="4" fillId="0" borderId="2" xfId="0" applyFont="1" applyBorder="1" applyAlignment="1">
      <alignment horizontal="center" vertical="center"/>
    </xf>
    <xf numFmtId="0" fontId="1" fillId="6" borderId="3"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10" fillId="0" borderId="0" xfId="0" applyFont="1" applyAlignment="1">
      <alignment vertical="center"/>
    </xf>
    <xf numFmtId="0" fontId="11" fillId="0" borderId="0" xfId="0" applyFont="1" applyAlignment="1">
      <alignment vertical="center"/>
    </xf>
    <xf numFmtId="0" fontId="10" fillId="0" borderId="0" xfId="0" applyFont="1" applyAlignment="1">
      <alignment vertical="center" wrapText="1"/>
    </xf>
    <xf numFmtId="0" fontId="9" fillId="0" borderId="0" xfId="0" applyFont="1" applyAlignment="1">
      <alignment vertical="center"/>
    </xf>
    <xf numFmtId="164" fontId="15" fillId="0" borderId="1" xfId="0" applyNumberFormat="1" applyFont="1" applyFill="1" applyBorder="1" applyAlignment="1">
      <alignment horizontal="left" vertical="center" wrapText="1"/>
    </xf>
    <xf numFmtId="16" fontId="1" fillId="0" borderId="1" xfId="0" applyNumberFormat="1" applyFont="1" applyFill="1" applyBorder="1" applyAlignment="1">
      <alignment horizontal="left" vertical="center" wrapText="1"/>
    </xf>
    <xf numFmtId="3" fontId="1" fillId="0" borderId="1" xfId="0" applyNumberFormat="1" applyFont="1" applyFill="1" applyBorder="1" applyAlignment="1">
      <alignment horizontal="left" vertical="center" wrapText="1"/>
    </xf>
    <xf numFmtId="0" fontId="0" fillId="0" borderId="0" xfId="0"/>
    <xf numFmtId="0" fontId="2" fillId="10" borderId="0" xfId="0" applyFont="1" applyFill="1" applyAlignment="1">
      <alignment horizontal="left" vertical="center"/>
    </xf>
    <xf numFmtId="0" fontId="1" fillId="0" borderId="1" xfId="0" applyFont="1" applyFill="1" applyBorder="1" applyAlignment="1">
      <alignment horizontal="left" vertical="center"/>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164" fontId="1" fillId="0" borderId="1" xfId="0" applyNumberFormat="1" applyFont="1" applyFill="1" applyBorder="1" applyAlignment="1">
      <alignment horizontal="left" vertical="center" wrapText="1"/>
    </xf>
    <xf numFmtId="3" fontId="1" fillId="10" borderId="0" xfId="0" applyNumberFormat="1" applyFont="1" applyFill="1" applyBorder="1" applyAlignment="1">
      <alignment horizontal="left" vertical="center" wrapText="1"/>
    </xf>
    <xf numFmtId="0" fontId="10" fillId="0" borderId="0" xfId="0" applyFont="1" applyFill="1" applyAlignment="1">
      <alignment vertical="center"/>
    </xf>
    <xf numFmtId="164" fontId="1" fillId="0" borderId="0" xfId="0" applyNumberFormat="1" applyFont="1" applyBorder="1" applyAlignment="1">
      <alignment horizontal="left" vertical="center" wrapText="1"/>
    </xf>
    <xf numFmtId="0" fontId="9" fillId="0" borderId="0" xfId="0" applyFont="1" applyAlignment="1">
      <alignment horizontal="justify" vertical="center"/>
    </xf>
    <xf numFmtId="0" fontId="10" fillId="0" borderId="0" xfId="0" applyFont="1" applyBorder="1" applyAlignment="1">
      <alignment vertical="center"/>
    </xf>
    <xf numFmtId="0" fontId="13" fillId="0" borderId="0" xfId="0" applyFont="1" applyAlignment="1">
      <alignment horizontal="justify" vertical="center"/>
    </xf>
    <xf numFmtId="0" fontId="12" fillId="0" borderId="8" xfId="0" applyFont="1" applyBorder="1" applyAlignment="1">
      <alignment horizontal="center" vertical="center"/>
    </xf>
    <xf numFmtId="0" fontId="14" fillId="0" borderId="0" xfId="0" applyFont="1" applyAlignment="1">
      <alignment horizontal="justify" vertical="center"/>
    </xf>
    <xf numFmtId="0" fontId="10" fillId="0" borderId="0" xfId="0" applyFont="1" applyFill="1" applyBorder="1" applyAlignment="1">
      <alignment vertical="center"/>
    </xf>
    <xf numFmtId="0" fontId="1" fillId="0" borderId="1" xfId="0" applyFont="1" applyFill="1" applyBorder="1" applyAlignment="1">
      <alignment horizontal="justify" vertical="center"/>
    </xf>
    <xf numFmtId="0" fontId="15" fillId="0" borderId="1" xfId="0" applyFont="1" applyFill="1" applyBorder="1" applyAlignment="1">
      <alignment horizontal="left" vertical="center" wrapText="1"/>
    </xf>
    <xf numFmtId="0" fontId="15" fillId="0" borderId="1" xfId="0" applyFont="1" applyFill="1" applyBorder="1" applyAlignment="1">
      <alignment vertical="center" wrapText="1"/>
    </xf>
    <xf numFmtId="0" fontId="15" fillId="0" borderId="1" xfId="0" applyFont="1" applyFill="1" applyBorder="1" applyAlignment="1">
      <alignment horizontal="left" vertical="center"/>
    </xf>
    <xf numFmtId="0" fontId="4" fillId="0" borderId="2" xfId="0" applyFont="1" applyFill="1" applyBorder="1" applyAlignment="1">
      <alignment horizontal="center" vertical="center"/>
    </xf>
    <xf numFmtId="0" fontId="2" fillId="0" borderId="0" xfId="0" applyFont="1" applyFill="1" applyAlignment="1">
      <alignment horizontal="left" vertical="center"/>
    </xf>
    <xf numFmtId="0" fontId="15" fillId="0" borderId="1" xfId="0" applyFont="1" applyFill="1" applyBorder="1" applyAlignment="1">
      <alignment horizontal="justify" vertical="center"/>
    </xf>
    <xf numFmtId="49" fontId="1" fillId="0" borderId="1" xfId="0" applyNumberFormat="1" applyFont="1" applyFill="1" applyBorder="1" applyAlignment="1">
      <alignment horizontal="left" vertical="center" wrapText="1"/>
    </xf>
    <xf numFmtId="0" fontId="1" fillId="10" borderId="0" xfId="0" applyFont="1" applyFill="1" applyBorder="1" applyAlignment="1">
      <alignment horizontal="left" vertical="center" wrapText="1"/>
    </xf>
    <xf numFmtId="0" fontId="15" fillId="0" borderId="7" xfId="0" applyFont="1" applyBorder="1" applyAlignment="1">
      <alignment horizontal="left" vertical="center" wrapText="1"/>
    </xf>
    <xf numFmtId="0" fontId="1" fillId="10" borderId="0" xfId="0" applyFont="1" applyFill="1" applyBorder="1" applyAlignment="1">
      <alignment horizontal="left" vertical="center" wrapText="1"/>
    </xf>
    <xf numFmtId="0" fontId="12" fillId="0" borderId="0" xfId="0" applyFont="1" applyAlignment="1">
      <alignment horizontal="left" vertical="center"/>
    </xf>
    <xf numFmtId="0" fontId="7" fillId="0" borderId="12"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5" fillId="3" borderId="1"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9" borderId="3" xfId="0" applyFont="1" applyFill="1" applyBorder="1" applyAlignment="1">
      <alignment horizontal="center" vertical="center" wrapText="1"/>
    </xf>
    <xf numFmtId="0" fontId="5" fillId="9" borderId="4"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15" fillId="0" borderId="1" xfId="0" applyFont="1" applyBorder="1" applyAlignment="1">
      <alignment horizontal="left"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38"/>
  <sheetViews>
    <sheetView tabSelected="1" zoomScale="70" zoomScaleNormal="70" workbookViewId="0">
      <pane ySplit="6" topLeftCell="A7" activePane="bottomLeft" state="frozen"/>
      <selection pane="bottomLeft" sqref="A1:AC1"/>
    </sheetView>
  </sheetViews>
  <sheetFormatPr defaultColWidth="9.140625" defaultRowHeight="15" x14ac:dyDescent="0.25"/>
  <cols>
    <col min="1" max="1" width="7.5703125" style="16" customWidth="1"/>
    <col min="2" max="2" width="16.42578125" style="16" customWidth="1"/>
    <col min="3" max="3" width="9.140625" style="16"/>
    <col min="4" max="4" width="12.7109375" style="16" customWidth="1"/>
    <col min="5" max="5" width="17.42578125" style="17" customWidth="1"/>
    <col min="6" max="6" width="9.140625" style="16"/>
    <col min="7" max="7" width="13.140625" style="16" customWidth="1"/>
    <col min="8" max="8" width="9.140625" style="16"/>
    <col min="9" max="9" width="9.140625" style="16" customWidth="1"/>
    <col min="10" max="10" width="20.42578125" style="16" customWidth="1"/>
    <col min="11" max="12" width="17.28515625" style="16" customWidth="1"/>
    <col min="13" max="13" width="12.42578125" style="16" customWidth="1"/>
    <col min="14" max="14" width="11" style="16" customWidth="1"/>
    <col min="15" max="15" width="10.85546875" style="16" customWidth="1"/>
    <col min="16" max="16" width="12.42578125" style="16" customWidth="1"/>
    <col min="17" max="17" width="9.7109375" style="16" customWidth="1"/>
    <col min="18" max="18" width="33.5703125" style="16" customWidth="1"/>
    <col min="19" max="19" width="22" style="16" customWidth="1"/>
    <col min="20" max="20" width="16.28515625" style="16" customWidth="1"/>
    <col min="21" max="21" width="31.7109375" style="19" customWidth="1"/>
    <col min="22" max="22" width="17.140625" style="16" customWidth="1"/>
    <col min="23" max="23" width="12.42578125" style="16" customWidth="1"/>
    <col min="24" max="24" width="12.85546875" style="16" customWidth="1"/>
    <col min="25" max="25" width="9.140625" style="16" customWidth="1"/>
    <col min="26" max="26" width="26" style="16" bestFit="1" customWidth="1"/>
    <col min="27" max="27" width="11.42578125" style="18" customWidth="1"/>
    <col min="28" max="28" width="10.5703125" style="16" customWidth="1"/>
    <col min="29" max="29" width="11.28515625" style="16" customWidth="1"/>
    <col min="30" max="30" width="10.28515625" style="1" customWidth="1"/>
    <col min="31" max="31" width="18.28515625" style="1" customWidth="1"/>
    <col min="32" max="16384" width="9.140625" style="1"/>
  </cols>
  <sheetData>
    <row r="1" spans="1:31" s="2" customFormat="1" ht="20.25" x14ac:dyDescent="0.25">
      <c r="A1" s="65" t="s">
        <v>153</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row>
    <row r="2" spans="1:31" s="2" customFormat="1" ht="20.25" x14ac:dyDescent="0.25">
      <c r="A2" s="42"/>
      <c r="B2" s="6"/>
      <c r="C2" s="6"/>
      <c r="D2" s="6"/>
      <c r="E2" s="6"/>
      <c r="F2" s="6"/>
      <c r="G2" s="6"/>
      <c r="H2" s="6"/>
      <c r="I2" s="6"/>
      <c r="J2" s="6"/>
      <c r="K2" s="6"/>
      <c r="L2" s="6"/>
      <c r="M2" s="6"/>
      <c r="N2" s="6"/>
      <c r="O2" s="6"/>
      <c r="P2" s="6"/>
      <c r="Q2" s="6"/>
      <c r="R2" s="6"/>
      <c r="S2" s="6"/>
      <c r="T2" s="6"/>
      <c r="U2" s="6"/>
      <c r="V2" s="6"/>
      <c r="W2" s="6"/>
      <c r="X2" s="6"/>
      <c r="Y2" s="6"/>
      <c r="Z2" s="6"/>
      <c r="AA2" s="6"/>
      <c r="AB2" s="6"/>
      <c r="AC2" s="6"/>
    </row>
    <row r="3" spans="1:31" s="3" customFormat="1" ht="12.75" x14ac:dyDescent="0.25">
      <c r="A3" s="66" t="s">
        <v>0</v>
      </c>
      <c r="B3" s="67"/>
      <c r="C3" s="67"/>
      <c r="D3" s="67"/>
      <c r="E3" s="67"/>
      <c r="F3" s="67"/>
      <c r="G3" s="67"/>
      <c r="H3" s="68"/>
      <c r="I3" s="69" t="s">
        <v>1</v>
      </c>
      <c r="J3" s="70"/>
      <c r="K3" s="70"/>
      <c r="L3" s="70"/>
      <c r="M3" s="70"/>
      <c r="N3" s="70"/>
      <c r="O3" s="70"/>
      <c r="P3" s="70"/>
      <c r="Q3" s="71"/>
      <c r="R3" s="72" t="s">
        <v>32</v>
      </c>
      <c r="S3" s="72"/>
      <c r="T3" s="72"/>
      <c r="U3" s="72"/>
      <c r="V3" s="73" t="s">
        <v>37</v>
      </c>
      <c r="W3" s="73"/>
      <c r="X3" s="73"/>
      <c r="Y3" s="73"/>
      <c r="Z3" s="73"/>
      <c r="AA3" s="73"/>
      <c r="AB3" s="73"/>
      <c r="AC3" s="73"/>
    </row>
    <row r="4" spans="1:31" s="2" customFormat="1" ht="12.75" x14ac:dyDescent="0.25">
      <c r="A4" s="58" t="s">
        <v>2</v>
      </c>
      <c r="B4" s="58" t="s">
        <v>3</v>
      </c>
      <c r="C4" s="58" t="s">
        <v>4</v>
      </c>
      <c r="D4" s="58" t="s">
        <v>5</v>
      </c>
      <c r="E4" s="74" t="s">
        <v>6</v>
      </c>
      <c r="F4" s="58" t="s">
        <v>7</v>
      </c>
      <c r="G4" s="58" t="s">
        <v>8</v>
      </c>
      <c r="H4" s="58" t="s">
        <v>9</v>
      </c>
      <c r="I4" s="59" t="s">
        <v>97</v>
      </c>
      <c r="J4" s="60" t="s">
        <v>59</v>
      </c>
      <c r="K4" s="61"/>
      <c r="L4" s="62"/>
      <c r="M4" s="63" t="s">
        <v>10</v>
      </c>
      <c r="N4" s="63" t="s">
        <v>11</v>
      </c>
      <c r="O4" s="63" t="s">
        <v>12</v>
      </c>
      <c r="P4" s="63" t="s">
        <v>13</v>
      </c>
      <c r="Q4" s="63" t="s">
        <v>14</v>
      </c>
      <c r="R4" s="56" t="s">
        <v>33</v>
      </c>
      <c r="S4" s="56" t="s">
        <v>34</v>
      </c>
      <c r="T4" s="56" t="s">
        <v>51</v>
      </c>
      <c r="U4" s="56" t="s">
        <v>35</v>
      </c>
      <c r="V4" s="55" t="s">
        <v>38</v>
      </c>
      <c r="W4" s="55" t="s">
        <v>39</v>
      </c>
      <c r="X4" s="55" t="s">
        <v>52</v>
      </c>
      <c r="Y4" s="55" t="s">
        <v>40</v>
      </c>
      <c r="Z4" s="55" t="s">
        <v>41</v>
      </c>
      <c r="AA4" s="55" t="s">
        <v>42</v>
      </c>
      <c r="AB4" s="55" t="s">
        <v>43</v>
      </c>
      <c r="AC4" s="55" t="s">
        <v>44</v>
      </c>
    </row>
    <row r="5" spans="1:31" s="2" customFormat="1" ht="85.5" customHeight="1" x14ac:dyDescent="0.25">
      <c r="A5" s="58"/>
      <c r="B5" s="58"/>
      <c r="C5" s="58"/>
      <c r="D5" s="58"/>
      <c r="E5" s="75"/>
      <c r="F5" s="58"/>
      <c r="G5" s="58"/>
      <c r="H5" s="58"/>
      <c r="I5" s="59"/>
      <c r="J5" s="7" t="s">
        <v>79</v>
      </c>
      <c r="K5" s="8" t="s">
        <v>80</v>
      </c>
      <c r="L5" s="8" t="s">
        <v>81</v>
      </c>
      <c r="M5" s="64"/>
      <c r="N5" s="64"/>
      <c r="O5" s="64"/>
      <c r="P5" s="64"/>
      <c r="Q5" s="64"/>
      <c r="R5" s="57"/>
      <c r="S5" s="57"/>
      <c r="T5" s="57"/>
      <c r="U5" s="57"/>
      <c r="V5" s="55"/>
      <c r="W5" s="55"/>
      <c r="X5" s="55"/>
      <c r="Y5" s="55"/>
      <c r="Z5" s="55"/>
      <c r="AA5" s="55"/>
      <c r="AB5" s="55"/>
      <c r="AC5" s="55"/>
    </row>
    <row r="6" spans="1:31" s="4" customFormat="1" ht="12.75" x14ac:dyDescent="0.25">
      <c r="A6" s="9" t="s">
        <v>15</v>
      </c>
      <c r="B6" s="9" t="s">
        <v>16</v>
      </c>
      <c r="C6" s="9" t="s">
        <v>17</v>
      </c>
      <c r="D6" s="9" t="s">
        <v>18</v>
      </c>
      <c r="E6" s="10" t="s">
        <v>19</v>
      </c>
      <c r="F6" s="9" t="s">
        <v>20</v>
      </c>
      <c r="G6" s="9" t="s">
        <v>21</v>
      </c>
      <c r="H6" s="9" t="s">
        <v>22</v>
      </c>
      <c r="I6" s="11" t="s">
        <v>23</v>
      </c>
      <c r="J6" s="12" t="s">
        <v>24</v>
      </c>
      <c r="K6" s="11" t="s">
        <v>25</v>
      </c>
      <c r="L6" s="11" t="s">
        <v>26</v>
      </c>
      <c r="M6" s="11" t="s">
        <v>27</v>
      </c>
      <c r="N6" s="11" t="s">
        <v>28</v>
      </c>
      <c r="O6" s="11" t="s">
        <v>29</v>
      </c>
      <c r="P6" s="11" t="s">
        <v>30</v>
      </c>
      <c r="Q6" s="11" t="s">
        <v>31</v>
      </c>
      <c r="R6" s="13" t="s">
        <v>36</v>
      </c>
      <c r="S6" s="13" t="s">
        <v>36</v>
      </c>
      <c r="T6" s="13" t="s">
        <v>36</v>
      </c>
      <c r="U6" s="13" t="s">
        <v>36</v>
      </c>
      <c r="V6" s="14" t="s">
        <v>45</v>
      </c>
      <c r="W6" s="14" t="s">
        <v>56</v>
      </c>
      <c r="X6" s="14" t="s">
        <v>46</v>
      </c>
      <c r="Y6" s="14" t="s">
        <v>53</v>
      </c>
      <c r="Z6" s="14" t="s">
        <v>47</v>
      </c>
      <c r="AA6" s="15" t="s">
        <v>48</v>
      </c>
      <c r="AB6" s="14" t="s">
        <v>49</v>
      </c>
      <c r="AC6" s="14" t="s">
        <v>50</v>
      </c>
    </row>
    <row r="7" spans="1:31" ht="280.89999999999998" customHeight="1" x14ac:dyDescent="0.25">
      <c r="A7" s="41">
        <v>68</v>
      </c>
      <c r="B7" s="39" t="s">
        <v>146</v>
      </c>
      <c r="C7" s="27">
        <v>4</v>
      </c>
      <c r="D7" s="27" t="s">
        <v>98</v>
      </c>
      <c r="E7" s="21" t="s">
        <v>117</v>
      </c>
      <c r="F7" s="27" t="s">
        <v>73</v>
      </c>
      <c r="G7" s="27" t="s">
        <v>73</v>
      </c>
      <c r="H7" s="27" t="s">
        <v>73</v>
      </c>
      <c r="I7" s="27" t="s">
        <v>74</v>
      </c>
      <c r="J7" s="22">
        <v>2000000000</v>
      </c>
      <c r="K7" s="22">
        <f>J7*95/100</f>
        <v>1900000000</v>
      </c>
      <c r="L7" s="22">
        <f>K7/95*5</f>
        <v>100000000</v>
      </c>
      <c r="M7" s="27" t="s">
        <v>75</v>
      </c>
      <c r="N7" s="28">
        <v>42736</v>
      </c>
      <c r="O7" s="28">
        <v>42767</v>
      </c>
      <c r="P7" s="27" t="s">
        <v>73</v>
      </c>
      <c r="Q7" s="28">
        <v>44835</v>
      </c>
      <c r="R7" s="27" t="s">
        <v>147</v>
      </c>
      <c r="S7" s="27" t="s">
        <v>114</v>
      </c>
      <c r="T7" s="27" t="s">
        <v>148</v>
      </c>
      <c r="U7" s="38" t="s">
        <v>115</v>
      </c>
      <c r="V7" s="25" t="s">
        <v>76</v>
      </c>
      <c r="W7" s="25" t="s">
        <v>77</v>
      </c>
      <c r="X7" s="25" t="s">
        <v>73</v>
      </c>
      <c r="Y7" s="25" t="s">
        <v>73</v>
      </c>
      <c r="Z7" s="27" t="s">
        <v>161</v>
      </c>
      <c r="AA7" s="27" t="s">
        <v>162</v>
      </c>
      <c r="AB7" s="25" t="s">
        <v>73</v>
      </c>
      <c r="AC7" s="25" t="s">
        <v>73</v>
      </c>
      <c r="AD7" s="24"/>
      <c r="AE7" s="24"/>
    </row>
    <row r="8" spans="1:31" s="5" customFormat="1" ht="231.75" customHeight="1" x14ac:dyDescent="0.25">
      <c r="A8" s="41">
        <v>69</v>
      </c>
      <c r="B8" s="39" t="s">
        <v>119</v>
      </c>
      <c r="C8" s="27">
        <v>4</v>
      </c>
      <c r="D8" s="27" t="s">
        <v>98</v>
      </c>
      <c r="E8" s="21" t="s">
        <v>117</v>
      </c>
      <c r="F8" s="27" t="s">
        <v>73</v>
      </c>
      <c r="G8" s="27" t="s">
        <v>73</v>
      </c>
      <c r="H8" s="27" t="s">
        <v>73</v>
      </c>
      <c r="I8" s="27" t="s">
        <v>74</v>
      </c>
      <c r="J8" s="22">
        <v>500000000</v>
      </c>
      <c r="K8" s="22">
        <f>J8*95/100</f>
        <v>475000000</v>
      </c>
      <c r="L8" s="22">
        <f>K8/95*5</f>
        <v>25000000</v>
      </c>
      <c r="M8" s="27" t="s">
        <v>75</v>
      </c>
      <c r="N8" s="28">
        <v>42736</v>
      </c>
      <c r="O8" s="28">
        <v>42736</v>
      </c>
      <c r="P8" s="27" t="s">
        <v>73</v>
      </c>
      <c r="Q8" s="28">
        <v>44835</v>
      </c>
      <c r="R8" s="27" t="s">
        <v>120</v>
      </c>
      <c r="S8" s="27" t="s">
        <v>114</v>
      </c>
      <c r="T8" s="27" t="s">
        <v>121</v>
      </c>
      <c r="U8" s="38" t="s">
        <v>115</v>
      </c>
      <c r="V8" s="25" t="s">
        <v>76</v>
      </c>
      <c r="W8" s="25" t="s">
        <v>77</v>
      </c>
      <c r="X8" s="25" t="s">
        <v>73</v>
      </c>
      <c r="Y8" s="25" t="s">
        <v>73</v>
      </c>
      <c r="Z8" s="27" t="s">
        <v>161</v>
      </c>
      <c r="AA8" s="27" t="s">
        <v>162</v>
      </c>
      <c r="AB8" s="25" t="s">
        <v>73</v>
      </c>
      <c r="AC8" s="25" t="s">
        <v>73</v>
      </c>
      <c r="AD8" s="43"/>
      <c r="AE8" s="43"/>
    </row>
    <row r="9" spans="1:31" s="5" customFormat="1" ht="171.75" customHeight="1" x14ac:dyDescent="0.25">
      <c r="A9" s="27">
        <v>70</v>
      </c>
      <c r="B9" s="27" t="s">
        <v>106</v>
      </c>
      <c r="C9" s="27">
        <v>1</v>
      </c>
      <c r="D9" s="27" t="s">
        <v>100</v>
      </c>
      <c r="E9" s="27" t="s">
        <v>118</v>
      </c>
      <c r="F9" s="27" t="s">
        <v>73</v>
      </c>
      <c r="G9" s="27" t="s">
        <v>73</v>
      </c>
      <c r="H9" s="27" t="s">
        <v>73</v>
      </c>
      <c r="I9" s="27" t="s">
        <v>74</v>
      </c>
      <c r="J9" s="22">
        <f t="shared" ref="J9" si="0">K9+L9</f>
        <v>12230226411.764706</v>
      </c>
      <c r="K9" s="22">
        <f>20791384900/2</f>
        <v>10395692450</v>
      </c>
      <c r="L9" s="22">
        <f t="shared" ref="L9" si="1">K9*(15/85)</f>
        <v>1834533961.7647059</v>
      </c>
      <c r="M9" s="27" t="s">
        <v>75</v>
      </c>
      <c r="N9" s="28">
        <v>42795</v>
      </c>
      <c r="O9" s="28">
        <v>42826</v>
      </c>
      <c r="P9" s="27" t="s">
        <v>73</v>
      </c>
      <c r="Q9" s="28">
        <v>43435</v>
      </c>
      <c r="R9" s="27" t="s">
        <v>101</v>
      </c>
      <c r="S9" s="27" t="s">
        <v>102</v>
      </c>
      <c r="T9" s="27" t="s">
        <v>103</v>
      </c>
      <c r="U9" s="27" t="s">
        <v>104</v>
      </c>
      <c r="V9" s="25" t="s">
        <v>76</v>
      </c>
      <c r="W9" s="25" t="s">
        <v>77</v>
      </c>
      <c r="X9" s="25" t="s">
        <v>73</v>
      </c>
      <c r="Y9" s="25" t="s">
        <v>73</v>
      </c>
      <c r="Z9" s="27" t="s">
        <v>163</v>
      </c>
      <c r="AA9" s="27" t="s">
        <v>105</v>
      </c>
      <c r="AB9" s="25" t="s">
        <v>73</v>
      </c>
      <c r="AC9" s="25" t="s">
        <v>73</v>
      </c>
    </row>
    <row r="10" spans="1:31" s="5" customFormat="1" ht="222" customHeight="1" x14ac:dyDescent="0.25">
      <c r="A10" s="27">
        <v>71</v>
      </c>
      <c r="B10" s="39" t="s">
        <v>107</v>
      </c>
      <c r="C10" s="27">
        <v>4</v>
      </c>
      <c r="D10" s="27" t="s">
        <v>98</v>
      </c>
      <c r="E10" s="21" t="s">
        <v>117</v>
      </c>
      <c r="F10" s="27" t="s">
        <v>73</v>
      </c>
      <c r="G10" s="27" t="s">
        <v>73</v>
      </c>
      <c r="H10" s="27" t="s">
        <v>73</v>
      </c>
      <c r="I10" s="27" t="s">
        <v>74</v>
      </c>
      <c r="J10" s="22">
        <v>200000000</v>
      </c>
      <c r="K10" s="22">
        <f>J10*95/100</f>
        <v>190000000</v>
      </c>
      <c r="L10" s="22">
        <f>K10/95*5</f>
        <v>10000000</v>
      </c>
      <c r="M10" s="27" t="s">
        <v>75</v>
      </c>
      <c r="N10" s="28">
        <v>42795</v>
      </c>
      <c r="O10" s="28">
        <v>42826</v>
      </c>
      <c r="P10" s="27" t="s">
        <v>73</v>
      </c>
      <c r="Q10" s="28">
        <v>44835</v>
      </c>
      <c r="R10" s="27" t="s">
        <v>116</v>
      </c>
      <c r="S10" s="27" t="s">
        <v>114</v>
      </c>
      <c r="T10" s="27" t="s">
        <v>99</v>
      </c>
      <c r="U10" s="38" t="s">
        <v>115</v>
      </c>
      <c r="V10" s="25" t="s">
        <v>76</v>
      </c>
      <c r="W10" s="25" t="s">
        <v>77</v>
      </c>
      <c r="X10" s="25" t="s">
        <v>73</v>
      </c>
      <c r="Y10" s="25" t="s">
        <v>73</v>
      </c>
      <c r="Z10" s="27" t="s">
        <v>161</v>
      </c>
      <c r="AA10" s="27" t="s">
        <v>164</v>
      </c>
      <c r="AB10" s="25" t="s">
        <v>73</v>
      </c>
      <c r="AC10" s="25" t="s">
        <v>73</v>
      </c>
    </row>
    <row r="11" spans="1:31" ht="76.5" x14ac:dyDescent="0.25">
      <c r="A11" s="39">
        <v>72</v>
      </c>
      <c r="B11" s="39" t="s">
        <v>156</v>
      </c>
      <c r="C11" s="39">
        <v>1</v>
      </c>
      <c r="D11" s="39" t="s">
        <v>122</v>
      </c>
      <c r="E11" s="39" t="s">
        <v>123</v>
      </c>
      <c r="F11" s="39" t="s">
        <v>73</v>
      </c>
      <c r="G11" s="39" t="s">
        <v>82</v>
      </c>
      <c r="H11" s="39" t="s">
        <v>73</v>
      </c>
      <c r="I11" s="39" t="s">
        <v>145</v>
      </c>
      <c r="J11" s="22">
        <f>K11+L11</f>
        <v>294117647.05882353</v>
      </c>
      <c r="K11" s="22">
        <v>250000000</v>
      </c>
      <c r="L11" s="22">
        <f>K11*(15/85)</f>
        <v>44117647.058823533</v>
      </c>
      <c r="M11" s="39" t="s">
        <v>75</v>
      </c>
      <c r="N11" s="20">
        <v>42826</v>
      </c>
      <c r="O11" s="28">
        <v>42826</v>
      </c>
      <c r="P11" s="39" t="s">
        <v>73</v>
      </c>
      <c r="Q11" s="20">
        <v>42979</v>
      </c>
      <c r="R11" s="40" t="s">
        <v>154</v>
      </c>
      <c r="S11" s="44" t="s">
        <v>124</v>
      </c>
      <c r="T11" s="39" t="s">
        <v>86</v>
      </c>
      <c r="U11" s="39" t="s">
        <v>155</v>
      </c>
      <c r="V11" s="41" t="s">
        <v>76</v>
      </c>
      <c r="W11" s="41" t="s">
        <v>77</v>
      </c>
      <c r="X11" s="41" t="s">
        <v>73</v>
      </c>
      <c r="Y11" s="41" t="s">
        <v>73</v>
      </c>
      <c r="Z11" s="27" t="s">
        <v>165</v>
      </c>
      <c r="AA11" s="39" t="s">
        <v>128</v>
      </c>
      <c r="AB11" s="41" t="s">
        <v>73</v>
      </c>
      <c r="AC11" s="41" t="s">
        <v>73</v>
      </c>
    </row>
    <row r="12" spans="1:31" s="5" customFormat="1" ht="261.75" customHeight="1" x14ac:dyDescent="0.25">
      <c r="A12" s="27">
        <v>73</v>
      </c>
      <c r="B12" s="27" t="s">
        <v>152</v>
      </c>
      <c r="C12" s="27">
        <v>2</v>
      </c>
      <c r="D12" s="27" t="s">
        <v>83</v>
      </c>
      <c r="E12" s="26" t="s">
        <v>91</v>
      </c>
      <c r="F12" s="27" t="s">
        <v>73</v>
      </c>
      <c r="G12" s="27" t="s">
        <v>73</v>
      </c>
      <c r="H12" s="27" t="s">
        <v>73</v>
      </c>
      <c r="I12" s="27" t="s">
        <v>145</v>
      </c>
      <c r="J12" s="22">
        <f t="shared" ref="J12:J19" si="2">K12+L12</f>
        <v>705882352.94117641</v>
      </c>
      <c r="K12" s="22">
        <v>600000000</v>
      </c>
      <c r="L12" s="22">
        <f t="shared" ref="L12:L15" si="3">K12*(15/85)</f>
        <v>105882352.94117647</v>
      </c>
      <c r="M12" s="27" t="s">
        <v>75</v>
      </c>
      <c r="N12" s="28">
        <v>42826</v>
      </c>
      <c r="O12" s="28">
        <v>42856</v>
      </c>
      <c r="P12" s="27" t="s">
        <v>82</v>
      </c>
      <c r="Q12" s="28">
        <v>42979</v>
      </c>
      <c r="R12" s="26" t="s">
        <v>94</v>
      </c>
      <c r="S12" s="26" t="s">
        <v>95</v>
      </c>
      <c r="T12" s="27" t="s">
        <v>108</v>
      </c>
      <c r="U12" s="27" t="s">
        <v>96</v>
      </c>
      <c r="V12" s="25" t="s">
        <v>76</v>
      </c>
      <c r="W12" s="25" t="s">
        <v>77</v>
      </c>
      <c r="X12" s="25" t="s">
        <v>73</v>
      </c>
      <c r="Y12" s="25" t="s">
        <v>73</v>
      </c>
      <c r="Z12" s="27" t="s">
        <v>166</v>
      </c>
      <c r="AA12" s="27" t="s">
        <v>167</v>
      </c>
      <c r="AB12" s="25" t="s">
        <v>73</v>
      </c>
      <c r="AC12" s="25" t="s">
        <v>73</v>
      </c>
    </row>
    <row r="13" spans="1:31" s="5" customFormat="1" ht="250.5" customHeight="1" x14ac:dyDescent="0.25">
      <c r="A13" s="27">
        <v>74</v>
      </c>
      <c r="B13" s="27" t="s">
        <v>151</v>
      </c>
      <c r="C13" s="27">
        <v>2</v>
      </c>
      <c r="D13" s="27" t="s">
        <v>83</v>
      </c>
      <c r="E13" s="26" t="s">
        <v>91</v>
      </c>
      <c r="F13" s="27" t="s">
        <v>73</v>
      </c>
      <c r="G13" s="27" t="s">
        <v>73</v>
      </c>
      <c r="H13" s="27" t="s">
        <v>73</v>
      </c>
      <c r="I13" s="27" t="s">
        <v>145</v>
      </c>
      <c r="J13" s="22">
        <f t="shared" si="2"/>
        <v>1647058823.5294118</v>
      </c>
      <c r="K13" s="22">
        <v>1400000000</v>
      </c>
      <c r="L13" s="22">
        <f t="shared" si="3"/>
        <v>247058823.52941179</v>
      </c>
      <c r="M13" s="27" t="s">
        <v>75</v>
      </c>
      <c r="N13" s="28">
        <v>42826</v>
      </c>
      <c r="O13" s="28">
        <v>42856</v>
      </c>
      <c r="P13" s="27" t="s">
        <v>82</v>
      </c>
      <c r="Q13" s="28">
        <v>42979</v>
      </c>
      <c r="R13" s="26" t="s">
        <v>94</v>
      </c>
      <c r="S13" s="26" t="s">
        <v>95</v>
      </c>
      <c r="T13" s="27" t="s">
        <v>109</v>
      </c>
      <c r="U13" s="27" t="s">
        <v>96</v>
      </c>
      <c r="V13" s="25" t="s">
        <v>76</v>
      </c>
      <c r="W13" s="25" t="s">
        <v>77</v>
      </c>
      <c r="X13" s="25" t="s">
        <v>73</v>
      </c>
      <c r="Y13" s="25" t="s">
        <v>73</v>
      </c>
      <c r="Z13" s="27" t="s">
        <v>166</v>
      </c>
      <c r="AA13" s="27" t="s">
        <v>167</v>
      </c>
      <c r="AB13" s="25" t="s">
        <v>73</v>
      </c>
      <c r="AC13" s="25" t="s">
        <v>73</v>
      </c>
    </row>
    <row r="14" spans="1:31" s="5" customFormat="1" ht="198.75" customHeight="1" x14ac:dyDescent="0.25">
      <c r="A14" s="27">
        <v>75</v>
      </c>
      <c r="B14" s="27" t="s">
        <v>150</v>
      </c>
      <c r="C14" s="27">
        <v>2</v>
      </c>
      <c r="D14" s="27" t="s">
        <v>83</v>
      </c>
      <c r="E14" s="26" t="s">
        <v>91</v>
      </c>
      <c r="F14" s="27" t="s">
        <v>73</v>
      </c>
      <c r="G14" s="27" t="s">
        <v>73</v>
      </c>
      <c r="H14" s="27" t="s">
        <v>73</v>
      </c>
      <c r="I14" s="27" t="s">
        <v>145</v>
      </c>
      <c r="J14" s="22">
        <f t="shared" si="2"/>
        <v>164705882.35294119</v>
      </c>
      <c r="K14" s="22">
        <v>140000000</v>
      </c>
      <c r="L14" s="22">
        <f t="shared" si="3"/>
        <v>24705882.352941178</v>
      </c>
      <c r="M14" s="27" t="s">
        <v>75</v>
      </c>
      <c r="N14" s="28">
        <v>42826</v>
      </c>
      <c r="O14" s="28">
        <v>42856</v>
      </c>
      <c r="P14" s="27" t="s">
        <v>82</v>
      </c>
      <c r="Q14" s="28">
        <v>43009</v>
      </c>
      <c r="R14" s="26" t="s">
        <v>112</v>
      </c>
      <c r="S14" s="26" t="s">
        <v>92</v>
      </c>
      <c r="T14" s="27" t="s">
        <v>86</v>
      </c>
      <c r="U14" s="27" t="s">
        <v>93</v>
      </c>
      <c r="V14" s="25" t="s">
        <v>76</v>
      </c>
      <c r="W14" s="25" t="s">
        <v>77</v>
      </c>
      <c r="X14" s="25" t="s">
        <v>73</v>
      </c>
      <c r="Y14" s="25" t="s">
        <v>73</v>
      </c>
      <c r="Z14" s="27" t="s">
        <v>166</v>
      </c>
      <c r="AA14" s="27" t="s">
        <v>167</v>
      </c>
      <c r="AB14" s="25" t="s">
        <v>73</v>
      </c>
      <c r="AC14" s="25" t="s">
        <v>73</v>
      </c>
    </row>
    <row r="15" spans="1:31" s="24" customFormat="1" ht="229.5" customHeight="1" x14ac:dyDescent="0.25">
      <c r="A15" s="27">
        <v>76</v>
      </c>
      <c r="B15" s="27" t="s">
        <v>157</v>
      </c>
      <c r="C15" s="27">
        <v>1</v>
      </c>
      <c r="D15" s="27" t="s">
        <v>122</v>
      </c>
      <c r="E15" s="27" t="s">
        <v>125</v>
      </c>
      <c r="F15" s="27" t="s">
        <v>73</v>
      </c>
      <c r="G15" s="27" t="s">
        <v>82</v>
      </c>
      <c r="H15" s="27" t="s">
        <v>73</v>
      </c>
      <c r="I15" s="27" t="s">
        <v>145</v>
      </c>
      <c r="J15" s="22">
        <f t="shared" si="2"/>
        <v>657214785.25882363</v>
      </c>
      <c r="K15" s="22">
        <f>1364434636.95-805802069.48</f>
        <v>558632567.47000003</v>
      </c>
      <c r="L15" s="22">
        <f t="shared" si="3"/>
        <v>98582217.788823545</v>
      </c>
      <c r="M15" s="27" t="s">
        <v>75</v>
      </c>
      <c r="N15" s="28">
        <v>42826</v>
      </c>
      <c r="O15" s="28">
        <v>42856</v>
      </c>
      <c r="P15" s="27" t="s">
        <v>73</v>
      </c>
      <c r="Q15" s="28">
        <v>42979</v>
      </c>
      <c r="R15" s="27" t="s">
        <v>126</v>
      </c>
      <c r="S15" s="27" t="s">
        <v>124</v>
      </c>
      <c r="T15" s="27" t="s">
        <v>86</v>
      </c>
      <c r="U15" s="27" t="s">
        <v>127</v>
      </c>
      <c r="V15" s="25" t="s">
        <v>76</v>
      </c>
      <c r="W15" s="25" t="s">
        <v>77</v>
      </c>
      <c r="X15" s="25" t="s">
        <v>73</v>
      </c>
      <c r="Y15" s="25" t="s">
        <v>73</v>
      </c>
      <c r="Z15" s="27" t="s">
        <v>165</v>
      </c>
      <c r="AA15" s="39" t="s">
        <v>128</v>
      </c>
      <c r="AB15" s="25" t="s">
        <v>73</v>
      </c>
      <c r="AC15" s="25" t="s">
        <v>73</v>
      </c>
    </row>
    <row r="16" spans="1:31" s="24" customFormat="1" ht="229.5" customHeight="1" x14ac:dyDescent="0.25">
      <c r="A16" s="27">
        <v>77</v>
      </c>
      <c r="B16" s="39" t="s">
        <v>130</v>
      </c>
      <c r="C16" s="27">
        <v>3</v>
      </c>
      <c r="D16" s="27" t="s">
        <v>83</v>
      </c>
      <c r="E16" s="26" t="s">
        <v>91</v>
      </c>
      <c r="F16" s="27" t="s">
        <v>73</v>
      </c>
      <c r="G16" s="27" t="s">
        <v>73</v>
      </c>
      <c r="H16" s="27" t="s">
        <v>73</v>
      </c>
      <c r="I16" s="27" t="s">
        <v>74</v>
      </c>
      <c r="J16" s="22">
        <f>K16+L16</f>
        <v>223529411.7647059</v>
      </c>
      <c r="K16" s="22">
        <v>190000000</v>
      </c>
      <c r="L16" s="22">
        <f>K16/85*15</f>
        <v>33529411.764705881</v>
      </c>
      <c r="M16" s="27" t="s">
        <v>75</v>
      </c>
      <c r="N16" s="28">
        <v>42856</v>
      </c>
      <c r="O16" s="28">
        <v>42856</v>
      </c>
      <c r="P16" s="27" t="s">
        <v>82</v>
      </c>
      <c r="Q16" s="28">
        <v>44835</v>
      </c>
      <c r="R16" s="26" t="s">
        <v>112</v>
      </c>
      <c r="S16" s="26" t="s">
        <v>92</v>
      </c>
      <c r="T16" s="27" t="s">
        <v>131</v>
      </c>
      <c r="U16" s="27" t="s">
        <v>93</v>
      </c>
      <c r="V16" s="25" t="s">
        <v>76</v>
      </c>
      <c r="W16" s="25" t="s">
        <v>77</v>
      </c>
      <c r="X16" s="25" t="s">
        <v>73</v>
      </c>
      <c r="Y16" s="25" t="s">
        <v>73</v>
      </c>
      <c r="Z16" s="27" t="s">
        <v>166</v>
      </c>
      <c r="AA16" s="27" t="s">
        <v>167</v>
      </c>
      <c r="AB16" s="25" t="s">
        <v>73</v>
      </c>
      <c r="AC16" s="25" t="s">
        <v>73</v>
      </c>
    </row>
    <row r="17" spans="1:31" s="24" customFormat="1" ht="345" customHeight="1" x14ac:dyDescent="0.25">
      <c r="A17" s="27">
        <v>78</v>
      </c>
      <c r="B17" s="27" t="s">
        <v>143</v>
      </c>
      <c r="C17" s="27">
        <v>2</v>
      </c>
      <c r="D17" s="27" t="s">
        <v>83</v>
      </c>
      <c r="E17" s="26" t="s">
        <v>140</v>
      </c>
      <c r="F17" s="27" t="s">
        <v>73</v>
      </c>
      <c r="G17" s="27" t="s">
        <v>73</v>
      </c>
      <c r="H17" s="27" t="s">
        <v>73</v>
      </c>
      <c r="I17" s="27" t="s">
        <v>74</v>
      </c>
      <c r="J17" s="22">
        <f>K17+L17</f>
        <v>500000000</v>
      </c>
      <c r="K17" s="22">
        <v>425000000</v>
      </c>
      <c r="L17" s="22">
        <f>K17*(15/85)</f>
        <v>75000000</v>
      </c>
      <c r="M17" s="27" t="s">
        <v>75</v>
      </c>
      <c r="N17" s="28">
        <v>42856</v>
      </c>
      <c r="O17" s="28">
        <v>42856</v>
      </c>
      <c r="P17" s="27" t="s">
        <v>82</v>
      </c>
      <c r="Q17" s="28">
        <v>43282</v>
      </c>
      <c r="R17" s="27" t="s">
        <v>139</v>
      </c>
      <c r="S17" s="27" t="s">
        <v>141</v>
      </c>
      <c r="T17" s="27" t="s">
        <v>86</v>
      </c>
      <c r="U17" s="27" t="s">
        <v>144</v>
      </c>
      <c r="V17" s="25" t="s">
        <v>76</v>
      </c>
      <c r="W17" s="25" t="s">
        <v>77</v>
      </c>
      <c r="X17" s="25" t="s">
        <v>73</v>
      </c>
      <c r="Y17" s="25" t="s">
        <v>73</v>
      </c>
      <c r="Z17" s="27" t="s">
        <v>168</v>
      </c>
      <c r="AA17" s="27" t="s">
        <v>142</v>
      </c>
      <c r="AB17" s="25" t="s">
        <v>73</v>
      </c>
      <c r="AC17" s="25" t="s">
        <v>73</v>
      </c>
      <c r="AD17" s="1"/>
      <c r="AE17" s="1"/>
    </row>
    <row r="18" spans="1:31" s="24" customFormat="1" ht="267.75" x14ac:dyDescent="0.25">
      <c r="A18" s="27">
        <v>79</v>
      </c>
      <c r="B18" s="27" t="s">
        <v>138</v>
      </c>
      <c r="C18" s="27">
        <v>3</v>
      </c>
      <c r="D18" s="27" t="s">
        <v>132</v>
      </c>
      <c r="E18" s="27" t="s">
        <v>133</v>
      </c>
      <c r="F18" s="27" t="s">
        <v>73</v>
      </c>
      <c r="G18" s="27" t="s">
        <v>73</v>
      </c>
      <c r="H18" s="27" t="s">
        <v>73</v>
      </c>
      <c r="I18" s="27" t="s">
        <v>145</v>
      </c>
      <c r="J18" s="22">
        <f>K18+L18</f>
        <v>1058823529.4117646</v>
      </c>
      <c r="K18" s="22">
        <v>900000000</v>
      </c>
      <c r="L18" s="22">
        <f>K18/85*15</f>
        <v>158823529.41176468</v>
      </c>
      <c r="M18" s="27" t="s">
        <v>75</v>
      </c>
      <c r="N18" s="28">
        <v>42948</v>
      </c>
      <c r="O18" s="28">
        <v>42979</v>
      </c>
      <c r="P18" s="27" t="s">
        <v>73</v>
      </c>
      <c r="Q18" s="45" t="s">
        <v>149</v>
      </c>
      <c r="R18" s="27" t="s">
        <v>134</v>
      </c>
      <c r="S18" s="27" t="s">
        <v>135</v>
      </c>
      <c r="T18" s="27" t="s">
        <v>136</v>
      </c>
      <c r="U18" s="27" t="s">
        <v>137</v>
      </c>
      <c r="V18" s="25" t="s">
        <v>76</v>
      </c>
      <c r="W18" s="25" t="s">
        <v>77</v>
      </c>
      <c r="X18" s="25" t="s">
        <v>73</v>
      </c>
      <c r="Y18" s="25" t="s">
        <v>73</v>
      </c>
      <c r="Z18" s="76" t="s">
        <v>159</v>
      </c>
      <c r="AA18" s="27" t="s">
        <v>160</v>
      </c>
      <c r="AB18" s="25" t="s">
        <v>73</v>
      </c>
      <c r="AC18" s="25" t="s">
        <v>73</v>
      </c>
    </row>
    <row r="19" spans="1:31" s="5" customFormat="1" ht="211.5" customHeight="1" x14ac:dyDescent="0.25">
      <c r="A19" s="39">
        <v>80</v>
      </c>
      <c r="B19" s="27" t="s">
        <v>129</v>
      </c>
      <c r="C19" s="27">
        <v>2</v>
      </c>
      <c r="D19" s="27" t="s">
        <v>84</v>
      </c>
      <c r="E19" s="26" t="s">
        <v>85</v>
      </c>
      <c r="F19" s="27" t="s">
        <v>73</v>
      </c>
      <c r="G19" s="27" t="s">
        <v>73</v>
      </c>
      <c r="H19" s="27" t="s">
        <v>73</v>
      </c>
      <c r="I19" s="27" t="s">
        <v>74</v>
      </c>
      <c r="J19" s="22">
        <f t="shared" si="2"/>
        <v>27715101050</v>
      </c>
      <c r="K19" s="22">
        <v>11086040420</v>
      </c>
      <c r="L19" s="22">
        <f>K19*(6/4)</f>
        <v>16629060630</v>
      </c>
      <c r="M19" s="27" t="s">
        <v>75</v>
      </c>
      <c r="N19" s="28">
        <v>43070</v>
      </c>
      <c r="O19" s="28">
        <v>43101</v>
      </c>
      <c r="P19" s="27" t="s">
        <v>82</v>
      </c>
      <c r="Q19" s="28">
        <v>43405</v>
      </c>
      <c r="R19" s="27" t="s">
        <v>87</v>
      </c>
      <c r="S19" s="27" t="s">
        <v>88</v>
      </c>
      <c r="T19" s="27" t="s">
        <v>86</v>
      </c>
      <c r="U19" s="38" t="s">
        <v>110</v>
      </c>
      <c r="V19" s="25" t="s">
        <v>89</v>
      </c>
      <c r="W19" s="25" t="s">
        <v>90</v>
      </c>
      <c r="X19" s="25" t="s">
        <v>73</v>
      </c>
      <c r="Y19" s="25" t="s">
        <v>73</v>
      </c>
      <c r="Z19" s="47" t="s">
        <v>169</v>
      </c>
      <c r="AA19" s="27" t="s">
        <v>170</v>
      </c>
      <c r="AB19" s="25" t="s">
        <v>73</v>
      </c>
      <c r="AC19" s="25" t="s">
        <v>73</v>
      </c>
      <c r="AD19" s="24"/>
      <c r="AE19" s="24"/>
    </row>
    <row r="21" spans="1:31" x14ac:dyDescent="0.25">
      <c r="A21" s="48"/>
      <c r="B21" s="48"/>
      <c r="C21" s="48"/>
      <c r="D21" s="48"/>
      <c r="E21" s="48"/>
      <c r="F21" s="48"/>
      <c r="G21" s="48"/>
      <c r="H21" s="48"/>
      <c r="I21" s="48"/>
      <c r="J21" s="48"/>
      <c r="K21" s="48"/>
      <c r="L21" s="48"/>
      <c r="M21" s="48"/>
      <c r="N21" s="48"/>
      <c r="O21" s="48"/>
      <c r="P21" s="48"/>
      <c r="Q21" s="48"/>
      <c r="R21" s="48"/>
      <c r="S21" s="48"/>
      <c r="T21" s="48"/>
      <c r="U21" s="48"/>
      <c r="V21" s="48"/>
      <c r="W21" s="48"/>
      <c r="X21" s="48"/>
      <c r="Y21" s="23"/>
      <c r="Z21" s="23"/>
      <c r="AA21" s="23"/>
      <c r="AB21" s="23"/>
      <c r="AC21" s="23"/>
      <c r="AD21" s="23"/>
      <c r="AE21" s="23"/>
    </row>
    <row r="22" spans="1:31" x14ac:dyDescent="0.25">
      <c r="A22" s="46"/>
      <c r="B22" s="46"/>
      <c r="C22" s="46"/>
      <c r="D22" s="46"/>
      <c r="E22" s="46"/>
      <c r="F22" s="46"/>
      <c r="G22" s="46"/>
      <c r="H22" s="46"/>
      <c r="I22" s="46"/>
      <c r="J22" s="46"/>
      <c r="K22" s="46"/>
      <c r="L22" s="46"/>
      <c r="M22" s="46"/>
      <c r="N22" s="46"/>
      <c r="O22" s="46"/>
      <c r="P22" s="46"/>
      <c r="Q22" s="46"/>
      <c r="R22" s="46"/>
      <c r="S22" s="46"/>
      <c r="T22" s="46"/>
      <c r="U22" s="46"/>
      <c r="V22" s="46"/>
      <c r="W22" s="46"/>
      <c r="X22" s="46"/>
      <c r="Y22" s="23"/>
      <c r="Z22" s="23"/>
      <c r="AA22" s="23"/>
      <c r="AB22" s="23"/>
      <c r="AC22" s="23"/>
      <c r="AD22" s="23"/>
      <c r="AE22" s="23"/>
    </row>
    <row r="23" spans="1:31" x14ac:dyDescent="0.25">
      <c r="A23" s="48" t="s">
        <v>78</v>
      </c>
      <c r="B23" s="48"/>
      <c r="C23" s="48"/>
      <c r="D23" s="48"/>
      <c r="E23" s="48"/>
      <c r="F23" s="48"/>
      <c r="G23" s="48"/>
      <c r="H23" s="48"/>
      <c r="I23" s="48"/>
      <c r="J23" s="48"/>
      <c r="K23" s="48"/>
      <c r="L23" s="48"/>
      <c r="M23" s="48"/>
      <c r="N23" s="48"/>
      <c r="O23" s="48"/>
      <c r="P23" s="48"/>
      <c r="Q23" s="48"/>
      <c r="R23" s="48"/>
      <c r="S23" s="48"/>
      <c r="T23" s="48"/>
      <c r="U23" s="48"/>
      <c r="V23" s="48"/>
      <c r="W23" s="48"/>
      <c r="X23" s="48"/>
      <c r="Y23" s="23"/>
      <c r="Z23" s="23"/>
      <c r="AA23" s="23"/>
      <c r="AB23" s="23"/>
      <c r="AC23" s="23"/>
      <c r="AD23" s="23"/>
      <c r="AE23" s="23"/>
    </row>
    <row r="24" spans="1:31" x14ac:dyDescent="0.25">
      <c r="A24" s="48" t="s">
        <v>111</v>
      </c>
      <c r="B24" s="48"/>
      <c r="C24" s="48"/>
      <c r="D24" s="48"/>
      <c r="E24" s="48"/>
      <c r="F24" s="48"/>
      <c r="G24" s="48"/>
      <c r="H24" s="48"/>
      <c r="I24" s="48"/>
      <c r="J24" s="48"/>
      <c r="K24" s="48"/>
      <c r="L24" s="48"/>
      <c r="M24" s="48"/>
      <c r="N24" s="48"/>
      <c r="O24" s="48"/>
      <c r="P24" s="48"/>
      <c r="Q24" s="48"/>
      <c r="R24" s="48"/>
      <c r="S24" s="48"/>
      <c r="T24" s="48"/>
      <c r="U24" s="48"/>
      <c r="V24" s="48"/>
      <c r="W24" s="48"/>
      <c r="X24" s="48"/>
      <c r="Y24" s="23"/>
      <c r="Z24" s="23"/>
      <c r="AA24" s="23"/>
      <c r="AB24" s="23"/>
      <c r="AC24" s="23"/>
      <c r="AD24" s="23"/>
      <c r="AE24" s="23"/>
    </row>
    <row r="25" spans="1:31" x14ac:dyDescent="0.25">
      <c r="A25" s="23" t="s">
        <v>158</v>
      </c>
      <c r="B25" s="23"/>
      <c r="C25" s="23"/>
      <c r="D25" s="23"/>
      <c r="E25" s="23"/>
      <c r="F25" s="23"/>
      <c r="G25" s="23"/>
      <c r="H25" s="23"/>
      <c r="I25" s="23"/>
      <c r="J25" s="30"/>
      <c r="K25" s="30"/>
      <c r="L25" s="30"/>
      <c r="M25" s="23"/>
      <c r="N25" s="23"/>
      <c r="O25" s="31"/>
      <c r="P25" s="23"/>
      <c r="Q25" s="23"/>
      <c r="R25" s="23"/>
      <c r="S25" s="23"/>
      <c r="T25" s="23"/>
      <c r="U25" s="32"/>
      <c r="V25" s="23"/>
      <c r="W25" s="23"/>
      <c r="X25" s="23"/>
      <c r="Y25" s="23"/>
      <c r="Z25" s="23"/>
      <c r="AA25" s="23"/>
      <c r="AB25" s="23"/>
      <c r="AC25" s="23"/>
      <c r="AD25" s="23"/>
      <c r="AE25" s="23"/>
    </row>
    <row r="26" spans="1:31" ht="21.75" customHeight="1" x14ac:dyDescent="0.25">
      <c r="A26" s="49" t="s">
        <v>65</v>
      </c>
      <c r="B26" s="49"/>
      <c r="C26" s="49"/>
      <c r="D26" s="49"/>
      <c r="E26" s="49"/>
      <c r="F26" s="49"/>
      <c r="G26" s="49"/>
      <c r="H26" s="23"/>
      <c r="I26" s="23"/>
      <c r="J26" s="23"/>
      <c r="K26" s="23"/>
      <c r="L26" s="23"/>
      <c r="M26" s="23"/>
      <c r="N26" s="23"/>
      <c r="O26" s="31"/>
      <c r="P26" s="23"/>
      <c r="Q26" s="23"/>
      <c r="R26" s="23"/>
      <c r="S26" s="23"/>
      <c r="T26" s="23"/>
      <c r="U26" s="32"/>
      <c r="V26" s="23"/>
      <c r="W26" s="23"/>
      <c r="X26" s="23"/>
      <c r="Y26" s="23"/>
      <c r="Z26" s="23"/>
      <c r="AA26" s="23"/>
      <c r="AB26" s="23"/>
      <c r="AC26" s="23"/>
      <c r="AD26" s="23"/>
      <c r="AE26" s="23"/>
    </row>
    <row r="27" spans="1:31" ht="36.75" customHeight="1" x14ac:dyDescent="0.25">
      <c r="A27" s="50" t="s">
        <v>113</v>
      </c>
      <c r="B27" s="50"/>
      <c r="C27" s="50"/>
      <c r="D27" s="50"/>
      <c r="E27" s="50"/>
      <c r="F27" s="50"/>
      <c r="G27" s="50"/>
      <c r="H27" s="23"/>
      <c r="I27" s="23"/>
      <c r="J27" s="23"/>
      <c r="K27" s="29"/>
      <c r="L27" s="29"/>
      <c r="M27" s="33"/>
      <c r="N27" s="23"/>
      <c r="O27" s="31"/>
      <c r="P27" s="23"/>
      <c r="Q27" s="23"/>
      <c r="R27" s="23"/>
      <c r="S27" s="23"/>
      <c r="T27" s="23"/>
      <c r="U27" s="34"/>
      <c r="V27" s="23"/>
      <c r="W27" s="23"/>
      <c r="X27" s="23"/>
      <c r="Y27" s="23"/>
      <c r="Z27" s="23"/>
      <c r="AA27" s="23"/>
      <c r="AB27" s="23"/>
      <c r="AC27" s="23"/>
      <c r="AD27" s="23"/>
      <c r="AE27" s="23"/>
    </row>
    <row r="28" spans="1:31" ht="38.25" customHeight="1" x14ac:dyDescent="0.25">
      <c r="A28" s="35" t="s">
        <v>55</v>
      </c>
      <c r="B28" s="51" t="s">
        <v>66</v>
      </c>
      <c r="C28" s="51"/>
      <c r="D28" s="51"/>
      <c r="E28" s="51"/>
      <c r="F28" s="51"/>
      <c r="G28" s="51"/>
      <c r="H28" s="23"/>
      <c r="I28" s="23"/>
      <c r="J28" s="23"/>
      <c r="K28" s="33"/>
      <c r="L28" s="33"/>
      <c r="M28" s="33"/>
      <c r="N28" s="23"/>
      <c r="O28" s="31"/>
      <c r="P28" s="23"/>
      <c r="Q28" s="23"/>
      <c r="R28" s="23"/>
      <c r="S28" s="23"/>
      <c r="T28" s="23"/>
      <c r="U28" s="34"/>
    </row>
    <row r="29" spans="1:31" ht="24.75" customHeight="1" x14ac:dyDescent="0.25">
      <c r="A29" s="35" t="s">
        <v>23</v>
      </c>
      <c r="B29" s="51" t="s">
        <v>60</v>
      </c>
      <c r="C29" s="51"/>
      <c r="D29" s="51"/>
      <c r="E29" s="51"/>
      <c r="F29" s="51"/>
      <c r="G29" s="51"/>
      <c r="H29" s="23"/>
      <c r="I29" s="23"/>
      <c r="J29" s="23"/>
      <c r="K29" s="23"/>
      <c r="L29" s="23"/>
      <c r="M29" s="23"/>
      <c r="N29" s="23"/>
      <c r="O29" s="31"/>
      <c r="P29" s="23"/>
      <c r="Q29" s="23"/>
      <c r="R29" s="23"/>
      <c r="S29" s="23"/>
      <c r="T29" s="23"/>
      <c r="U29" s="36"/>
    </row>
    <row r="30" spans="1:31" ht="22.5" customHeight="1" x14ac:dyDescent="0.25">
      <c r="A30" s="35" t="s">
        <v>54</v>
      </c>
      <c r="B30" s="51" t="s">
        <v>67</v>
      </c>
      <c r="C30" s="51"/>
      <c r="D30" s="51"/>
      <c r="E30" s="51"/>
      <c r="F30" s="51"/>
      <c r="G30" s="51"/>
      <c r="H30" s="23"/>
      <c r="I30" s="23"/>
      <c r="J30" s="23"/>
      <c r="K30" s="23"/>
      <c r="L30" s="37"/>
      <c r="M30" s="23"/>
      <c r="N30" s="23"/>
      <c r="O30" s="31"/>
      <c r="P30" s="23"/>
      <c r="Q30" s="23"/>
      <c r="R30" s="23"/>
      <c r="S30" s="23"/>
      <c r="T30" s="23"/>
      <c r="U30" s="36"/>
    </row>
    <row r="31" spans="1:31" ht="24.75" customHeight="1" x14ac:dyDescent="0.25">
      <c r="A31" s="35" t="s">
        <v>27</v>
      </c>
      <c r="B31" s="51" t="s">
        <v>61</v>
      </c>
      <c r="C31" s="51"/>
      <c r="D31" s="51"/>
      <c r="E31" s="51"/>
      <c r="F31" s="51"/>
      <c r="G31" s="51"/>
      <c r="H31" s="23"/>
      <c r="I31" s="23"/>
      <c r="J31" s="23"/>
      <c r="K31" s="23"/>
      <c r="L31" s="23"/>
      <c r="M31" s="23"/>
      <c r="N31" s="23"/>
      <c r="O31" s="31"/>
      <c r="P31" s="23"/>
      <c r="Q31" s="23"/>
      <c r="R31" s="23"/>
      <c r="S31" s="23"/>
      <c r="T31" s="23"/>
      <c r="U31" s="36"/>
    </row>
    <row r="32" spans="1:31" ht="32.25" customHeight="1" x14ac:dyDescent="0.25">
      <c r="A32" s="35" t="s">
        <v>62</v>
      </c>
      <c r="B32" s="52" t="s">
        <v>63</v>
      </c>
      <c r="C32" s="53"/>
      <c r="D32" s="53"/>
      <c r="E32" s="53"/>
      <c r="F32" s="53"/>
      <c r="G32" s="54"/>
      <c r="H32" s="23"/>
      <c r="I32" s="23"/>
      <c r="J32" s="23"/>
      <c r="K32" s="23"/>
      <c r="L32" s="23"/>
      <c r="M32" s="23"/>
      <c r="N32" s="23"/>
      <c r="O32" s="33"/>
      <c r="P32" s="23"/>
      <c r="Q32" s="23"/>
      <c r="R32" s="23"/>
      <c r="S32" s="23"/>
      <c r="T32" s="23"/>
      <c r="U32" s="23"/>
    </row>
    <row r="33" spans="1:21" ht="27.75" customHeight="1" x14ac:dyDescent="0.25">
      <c r="A33" s="35" t="s">
        <v>30</v>
      </c>
      <c r="B33" s="51" t="s">
        <v>69</v>
      </c>
      <c r="C33" s="51"/>
      <c r="D33" s="51"/>
      <c r="E33" s="51"/>
      <c r="F33" s="51"/>
      <c r="G33" s="51"/>
      <c r="H33" s="23"/>
      <c r="I33" s="23"/>
      <c r="J33" s="23"/>
      <c r="K33" s="23"/>
      <c r="L33" s="23"/>
      <c r="M33" s="23"/>
      <c r="N33" s="23"/>
      <c r="O33" s="23"/>
      <c r="P33" s="23"/>
      <c r="Q33" s="23"/>
      <c r="R33" s="23"/>
      <c r="S33" s="23"/>
      <c r="T33" s="23"/>
      <c r="U33" s="23"/>
    </row>
    <row r="34" spans="1:21" ht="39" customHeight="1" x14ac:dyDescent="0.25">
      <c r="A34" s="35" t="s">
        <v>36</v>
      </c>
      <c r="B34" s="51" t="s">
        <v>68</v>
      </c>
      <c r="C34" s="51"/>
      <c r="D34" s="51"/>
      <c r="E34" s="51"/>
      <c r="F34" s="51"/>
      <c r="G34" s="51"/>
      <c r="H34" s="23"/>
      <c r="I34" s="23"/>
      <c r="J34" s="23"/>
      <c r="K34" s="23"/>
      <c r="L34" s="23"/>
      <c r="M34" s="23"/>
      <c r="N34" s="23"/>
      <c r="O34" s="23"/>
      <c r="P34" s="23"/>
      <c r="Q34" s="23"/>
      <c r="R34" s="23"/>
      <c r="S34" s="23"/>
      <c r="T34" s="23"/>
      <c r="U34" s="23"/>
    </row>
    <row r="35" spans="1:21" ht="27" customHeight="1" x14ac:dyDescent="0.25">
      <c r="A35" s="35" t="s">
        <v>57</v>
      </c>
      <c r="B35" s="51" t="s">
        <v>64</v>
      </c>
      <c r="C35" s="51"/>
      <c r="D35" s="51"/>
      <c r="E35" s="51"/>
      <c r="F35" s="51"/>
      <c r="G35" s="51"/>
      <c r="H35" s="23"/>
      <c r="I35" s="23"/>
      <c r="J35" s="23"/>
      <c r="K35" s="23"/>
      <c r="L35" s="23"/>
      <c r="M35" s="23"/>
      <c r="N35" s="23"/>
      <c r="O35" s="23"/>
      <c r="P35" s="23"/>
      <c r="Q35" s="23"/>
      <c r="R35" s="23"/>
      <c r="S35" s="23"/>
      <c r="T35" s="23"/>
      <c r="U35" s="23"/>
    </row>
    <row r="36" spans="1:21" ht="32.25" customHeight="1" x14ac:dyDescent="0.25">
      <c r="A36" s="35" t="s">
        <v>46</v>
      </c>
      <c r="B36" s="51" t="s">
        <v>70</v>
      </c>
      <c r="C36" s="51"/>
      <c r="D36" s="51"/>
      <c r="E36" s="51"/>
      <c r="F36" s="51"/>
      <c r="G36" s="51"/>
      <c r="H36" s="23"/>
      <c r="I36" s="23"/>
      <c r="J36" s="23"/>
      <c r="K36" s="23"/>
      <c r="L36" s="23"/>
      <c r="M36" s="23"/>
      <c r="N36" s="23"/>
      <c r="O36" s="23"/>
      <c r="P36" s="23"/>
      <c r="Q36" s="23"/>
      <c r="R36" s="23"/>
      <c r="S36" s="23"/>
      <c r="T36" s="23"/>
      <c r="U36" s="23"/>
    </row>
    <row r="37" spans="1:21" ht="24.75" customHeight="1" x14ac:dyDescent="0.25">
      <c r="A37" s="35" t="s">
        <v>53</v>
      </c>
      <c r="B37" s="51" t="s">
        <v>71</v>
      </c>
      <c r="C37" s="51"/>
      <c r="D37" s="51"/>
      <c r="E37" s="51"/>
      <c r="F37" s="51"/>
      <c r="G37" s="51"/>
      <c r="H37" s="23"/>
      <c r="I37" s="23"/>
      <c r="J37" s="23"/>
      <c r="K37" s="23"/>
      <c r="L37" s="23"/>
      <c r="M37" s="23"/>
      <c r="N37" s="23"/>
      <c r="O37" s="23"/>
      <c r="P37" s="23"/>
      <c r="Q37" s="23"/>
      <c r="R37" s="23"/>
      <c r="S37" s="23"/>
      <c r="T37" s="23"/>
      <c r="U37" s="23"/>
    </row>
    <row r="38" spans="1:21" ht="24" customHeight="1" x14ac:dyDescent="0.25">
      <c r="A38" s="35" t="s">
        <v>58</v>
      </c>
      <c r="B38" s="51" t="s">
        <v>72</v>
      </c>
      <c r="C38" s="51"/>
      <c r="D38" s="51"/>
      <c r="E38" s="51"/>
      <c r="F38" s="51"/>
      <c r="G38" s="51"/>
      <c r="H38" s="23"/>
      <c r="I38" s="23"/>
      <c r="J38" s="23"/>
      <c r="K38" s="23"/>
      <c r="L38" s="23"/>
      <c r="M38" s="23"/>
      <c r="N38" s="23"/>
      <c r="O38" s="23"/>
      <c r="P38" s="23"/>
      <c r="Q38" s="23"/>
      <c r="R38" s="23"/>
      <c r="S38" s="23"/>
      <c r="T38" s="23"/>
      <c r="U38" s="23"/>
    </row>
  </sheetData>
  <autoFilter ref="A6:AE19">
    <sortState ref="A7:AE28">
      <sortCondition ref="A6:A28"/>
    </sortState>
  </autoFilter>
  <sortState ref="A7:AC27">
    <sortCondition ref="E7:E27"/>
    <sortCondition ref="A7:A27"/>
  </sortState>
  <mergeCells count="48">
    <mergeCell ref="A4:A5"/>
    <mergeCell ref="B4:B5"/>
    <mergeCell ref="C4:C5"/>
    <mergeCell ref="D4:D5"/>
    <mergeCell ref="E4:E5"/>
    <mergeCell ref="A1:AC1"/>
    <mergeCell ref="A3:H3"/>
    <mergeCell ref="I3:Q3"/>
    <mergeCell ref="R3:U3"/>
    <mergeCell ref="V3:AC3"/>
    <mergeCell ref="S4:S5"/>
    <mergeCell ref="F4:F5"/>
    <mergeCell ref="G4:G5"/>
    <mergeCell ref="H4:H5"/>
    <mergeCell ref="I4:I5"/>
    <mergeCell ref="J4:L4"/>
    <mergeCell ref="M4:M5"/>
    <mergeCell ref="N4:N5"/>
    <mergeCell ref="O4:O5"/>
    <mergeCell ref="P4:P5"/>
    <mergeCell ref="Q4:Q5"/>
    <mergeCell ref="R4:R5"/>
    <mergeCell ref="Z4:Z5"/>
    <mergeCell ref="AA4:AA5"/>
    <mergeCell ref="AB4:AB5"/>
    <mergeCell ref="AC4:AC5"/>
    <mergeCell ref="T4:T5"/>
    <mergeCell ref="U4:U5"/>
    <mergeCell ref="V4:V5"/>
    <mergeCell ref="W4:W5"/>
    <mergeCell ref="X4:X5"/>
    <mergeCell ref="Y4:Y5"/>
    <mergeCell ref="B38:G38"/>
    <mergeCell ref="B32:G32"/>
    <mergeCell ref="B33:G33"/>
    <mergeCell ref="B34:G34"/>
    <mergeCell ref="B35:G35"/>
    <mergeCell ref="B36:G36"/>
    <mergeCell ref="B28:G28"/>
    <mergeCell ref="B29:G29"/>
    <mergeCell ref="B30:G30"/>
    <mergeCell ref="B31:G31"/>
    <mergeCell ref="B37:G37"/>
    <mergeCell ref="A21:X21"/>
    <mergeCell ref="A23:X23"/>
    <mergeCell ref="A24:X24"/>
    <mergeCell ref="A26:G26"/>
    <mergeCell ref="A27:G27"/>
  </mergeCells>
  <pageMargins left="0.23622047244094491" right="0.23622047244094491" top="0.74803149606299213" bottom="0.74803149606299213" header="0.31496062992125984" footer="0.31496062992125984"/>
  <pageSetup paperSize="8" scale="46"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3</vt:i4>
      </vt:variant>
    </vt:vector>
  </HeadingPairs>
  <TitlesOfParts>
    <vt:vector size="4" baseType="lpstr">
      <vt:lpstr>HMG 2017</vt:lpstr>
      <vt:lpstr>'HMG 2017'!_Toc377571447</vt:lpstr>
      <vt:lpstr>'HMG 2017'!_Toc377571455</vt:lpstr>
      <vt:lpstr>'HMG 2017'!_Toc377571459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Aleš Pekárek</dc:creator>
  <cp:lastModifiedBy>Aleš Pekárek</cp:lastModifiedBy>
  <cp:lastPrinted>2016-05-06T10:35:56Z</cp:lastPrinted>
  <dcterms:created xsi:type="dcterms:W3CDTF">2015-02-18T14:34:44Z</dcterms:created>
  <dcterms:modified xsi:type="dcterms:W3CDTF">2016-12-20T07:59:43Z</dcterms:modified>
</cp:coreProperties>
</file>